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585" windowWidth="18915" windowHeight="13740"/>
  </bookViews>
  <sheets>
    <sheet name="budget" sheetId="1" r:id="rId1"/>
    <sheet name="schedul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9" i="1" l="1"/>
  <c r="E32" i="1"/>
  <c r="E42" i="1"/>
  <c r="E41" i="1"/>
  <c r="G41" i="1" s="1"/>
  <c r="E40" i="1"/>
  <c r="E27" i="1"/>
  <c r="E10" i="1"/>
  <c r="E13" i="1"/>
  <c r="G13" i="1" s="1"/>
  <c r="E25" i="1"/>
  <c r="G25" i="1" s="1"/>
  <c r="E31" i="1"/>
  <c r="D54" i="1"/>
  <c r="E54" i="1"/>
  <c r="F100" i="3"/>
  <c r="F99" i="3"/>
  <c r="F98" i="3"/>
  <c r="F97" i="3"/>
  <c r="F96" i="3"/>
  <c r="F95" i="3"/>
  <c r="F94" i="3"/>
  <c r="F93" i="3"/>
  <c r="F101" i="3" s="1"/>
  <c r="F92" i="3"/>
  <c r="B91" i="3"/>
  <c r="F87" i="3"/>
  <c r="F86" i="3"/>
  <c r="F85" i="3"/>
  <c r="F84" i="3"/>
  <c r="F83" i="3"/>
  <c r="F82" i="3"/>
  <c r="F81" i="3"/>
  <c r="F80" i="3"/>
  <c r="F79" i="3"/>
  <c r="F78" i="3"/>
  <c r="F88" i="3" s="1"/>
  <c r="F74" i="3"/>
  <c r="F73" i="3"/>
  <c r="F72" i="3"/>
  <c r="F71" i="3"/>
  <c r="F70" i="3"/>
  <c r="F69" i="3"/>
  <c r="F68" i="3"/>
  <c r="F67" i="3"/>
  <c r="F66" i="3"/>
  <c r="F65" i="3"/>
  <c r="F75" i="3" s="1"/>
  <c r="F45" i="3"/>
  <c r="F44" i="3"/>
  <c r="H44" i="3"/>
  <c r="B31" i="3"/>
  <c r="H36" i="3"/>
  <c r="E39" i="3"/>
  <c r="B32" i="3"/>
  <c r="F18" i="3"/>
  <c r="F26" i="3" s="1"/>
  <c r="F19" i="3"/>
  <c r="F20" i="3"/>
  <c r="F21" i="3"/>
  <c r="F22" i="3"/>
  <c r="F23" i="3"/>
  <c r="F24" i="3"/>
  <c r="F43" i="3"/>
  <c r="F42" i="3"/>
  <c r="F41" i="3"/>
  <c r="F40" i="3"/>
  <c r="F39" i="3"/>
  <c r="F38" i="3"/>
  <c r="F37" i="3"/>
  <c r="F36" i="3"/>
  <c r="F35" i="3"/>
  <c r="F34" i="3"/>
  <c r="F33" i="3"/>
  <c r="G46" i="3" s="1"/>
  <c r="G47" i="3" s="1"/>
  <c r="F4" i="3"/>
  <c r="F5" i="3"/>
  <c r="F6" i="3"/>
  <c r="F7" i="3"/>
  <c r="F14" i="3" s="1"/>
  <c r="G28" i="3" s="1"/>
  <c r="G29" i="3" s="1"/>
  <c r="F8" i="3"/>
  <c r="F9" i="3"/>
  <c r="F10" i="3"/>
  <c r="F11" i="3"/>
  <c r="F12" i="3"/>
  <c r="H3" i="1"/>
  <c r="G10" i="1"/>
  <c r="E7" i="1"/>
  <c r="G7" i="1"/>
  <c r="E30" i="1"/>
  <c r="E34" i="1" s="1"/>
  <c r="G33" i="1"/>
  <c r="G36" i="1"/>
  <c r="E37" i="1"/>
  <c r="G39" i="1"/>
  <c r="D8" i="1"/>
  <c r="E8" i="1" s="1"/>
  <c r="D9" i="1"/>
  <c r="E9" i="1" s="1"/>
  <c r="G9" i="1" s="1"/>
  <c r="D11" i="1"/>
  <c r="E11" i="1" s="1"/>
  <c r="G11" i="1" s="1"/>
  <c r="D12" i="1"/>
  <c r="E12" i="1" s="1"/>
  <c r="G12" i="1" s="1"/>
  <c r="D14" i="1"/>
  <c r="E14" i="1" s="1"/>
  <c r="G14" i="1" s="1"/>
  <c r="D15" i="1"/>
  <c r="E15" i="1" s="1"/>
  <c r="G15" i="1" s="1"/>
  <c r="D16" i="1"/>
  <c r="E16" i="1" s="1"/>
  <c r="G16" i="1" s="1"/>
  <c r="D17" i="1"/>
  <c r="E17" i="1" s="1"/>
  <c r="G17" i="1" s="1"/>
  <c r="D18" i="1"/>
  <c r="E18" i="1" s="1"/>
  <c r="G18" i="1" s="1"/>
  <c r="D19" i="1"/>
  <c r="E19" i="1" s="1"/>
  <c r="G19" i="1" s="1"/>
  <c r="D20" i="1"/>
  <c r="E20" i="1" s="1"/>
  <c r="G20" i="1" s="1"/>
  <c r="D21" i="1"/>
  <c r="E21" i="1" s="1"/>
  <c r="G21" i="1" s="1"/>
  <c r="D22" i="1"/>
  <c r="E22" i="1" s="1"/>
  <c r="G22" i="1" s="1"/>
  <c r="D23" i="1"/>
  <c r="E23" i="1" s="1"/>
  <c r="G23" i="1" s="1"/>
  <c r="D24" i="1"/>
  <c r="E24" i="1" s="1"/>
  <c r="G24" i="1" s="1"/>
  <c r="D26" i="1"/>
  <c r="E26" i="1" s="1"/>
  <c r="G26" i="1" s="1"/>
  <c r="D27" i="1"/>
  <c r="G27" i="1"/>
  <c r="G42" i="1"/>
  <c r="G32" i="1"/>
  <c r="D44" i="1"/>
  <c r="E44" i="1" s="1"/>
  <c r="G44" i="1" s="1"/>
  <c r="D45" i="1"/>
  <c r="E45" i="1" s="1"/>
  <c r="G45" i="1" s="1"/>
  <c r="D53" i="1"/>
  <c r="E53" i="1" s="1"/>
  <c r="D55" i="1"/>
  <c r="E55" i="1" s="1"/>
  <c r="F59" i="1"/>
  <c r="D47" i="1"/>
  <c r="E47" i="1" s="1"/>
  <c r="E49" i="1" l="1"/>
  <c r="E57" i="1"/>
  <c r="H70" i="1"/>
  <c r="H71" i="1" s="1"/>
  <c r="D58" i="1"/>
  <c r="E28" i="1"/>
  <c r="G8" i="1"/>
  <c r="G59" i="1" s="1"/>
  <c r="G37" i="1"/>
  <c r="G30" i="1"/>
  <c r="E50" i="1" l="1"/>
  <c r="E58" i="1" l="1"/>
  <c r="H60" i="1" s="1"/>
  <c r="H62" i="1"/>
  <c r="H64" i="1" s="1"/>
</calcChain>
</file>

<file path=xl/sharedStrings.xml><?xml version="1.0" encoding="utf-8"?>
<sst xmlns="http://schemas.openxmlformats.org/spreadsheetml/2006/main" count="221" uniqueCount="180">
  <si>
    <t>meals</t>
  </si>
  <si>
    <t>adults</t>
  </si>
  <si>
    <t>youth</t>
  </si>
  <si>
    <t>total</t>
  </si>
  <si>
    <t>transportation</t>
  </si>
  <si>
    <t>events</t>
  </si>
  <si>
    <t>incidentials</t>
  </si>
  <si>
    <t>tshirt</t>
  </si>
  <si>
    <t>enter the estimated number of adults and youth here -&gt;</t>
  </si>
  <si>
    <t>DATES OF TRIP</t>
  </si>
  <si>
    <t>DAY 2 LUNCH</t>
  </si>
  <si>
    <t>DAY 2 DINNER</t>
  </si>
  <si>
    <t>DAY 3 LUNCH</t>
  </si>
  <si>
    <t>DAY 3 DINNER</t>
  </si>
  <si>
    <t>DAY 4 LUNCH</t>
  </si>
  <si>
    <t>DAY 4 DINNER</t>
  </si>
  <si>
    <t>DAY 5 LUNCH</t>
  </si>
  <si>
    <t>DAY 5 DINNER</t>
  </si>
  <si>
    <t>DAY 6 LUNCH</t>
  </si>
  <si>
    <t>DAY 6 DINNER</t>
  </si>
  <si>
    <t>DAY 7 LUNCH</t>
  </si>
  <si>
    <t>DAY 7 DINNER</t>
  </si>
  <si>
    <t>DESCRIPTION</t>
  </si>
  <si>
    <t>PARTICIPANTS</t>
  </si>
  <si>
    <t>COST PER PERSON</t>
  </si>
  <si>
    <t>TOTAL COST</t>
  </si>
  <si>
    <t>ACTUAL COST</t>
  </si>
  <si>
    <t>DIFFERENCE</t>
  </si>
  <si>
    <t>lodging</t>
  </si>
  <si>
    <t>per person costs</t>
  </si>
  <si>
    <t>SUPPLIES/MISC</t>
  </si>
  <si>
    <t>TOTAL ACTUAL TRIP COST</t>
  </si>
  <si>
    <t>INCOME</t>
  </si>
  <si>
    <t>actual total per person =</t>
  </si>
  <si>
    <t>total trip cost less budget funds</t>
  </si>
  <si>
    <t>flat cost</t>
  </si>
  <si>
    <t>NOTES</t>
  </si>
  <si>
    <t>ACTUAL TRIP COST - POST TRIP</t>
  </si>
  <si>
    <t>other/gifts</t>
  </si>
  <si>
    <t>van rental</t>
  </si>
  <si>
    <t>budget monies</t>
  </si>
  <si>
    <t>transit account monies</t>
  </si>
  <si>
    <t>Fuel cost - put total miles expected here --&gt;</t>
  </si>
  <si>
    <t>HSMT - LOS ANGELES 2014</t>
  </si>
  <si>
    <t>surfing</t>
  </si>
  <si>
    <t>parking</t>
  </si>
  <si>
    <t>other fun</t>
  </si>
  <si>
    <t>adult flights</t>
  </si>
  <si>
    <t>gifts</t>
  </si>
  <si>
    <t>stripe</t>
  </si>
  <si>
    <t>FLIGHTS FOR KIDS</t>
  </si>
  <si>
    <t>Kids Flight payments</t>
  </si>
  <si>
    <t>kids payments</t>
  </si>
  <si>
    <t>habitat</t>
  </si>
  <si>
    <t>DAY 1 DINNER Sat</t>
  </si>
  <si>
    <t>DAY 1 LUNCH Sat</t>
  </si>
  <si>
    <t>DAY 2 BREAKFAST Sun</t>
  </si>
  <si>
    <t>DAY 3 BREAKFAST Mon</t>
  </si>
  <si>
    <t>DAY 4 BREAKFAST Tues</t>
  </si>
  <si>
    <t>DAY 5 BREAKFAST Wed</t>
  </si>
  <si>
    <t>DAY 6 BREAKFAST Thurs</t>
  </si>
  <si>
    <t>DAY 7 BREAKFAST Fri</t>
  </si>
  <si>
    <t>DAY 8 BREAKFAST Sat</t>
  </si>
  <si>
    <t>Location</t>
  </si>
  <si>
    <t>Airport</t>
  </si>
  <si>
    <t>Beach</t>
  </si>
  <si>
    <t>Church</t>
  </si>
  <si>
    <t>Diddy Reese?</t>
  </si>
  <si>
    <t>Cooler</t>
  </si>
  <si>
    <t>Hope Garden/Cooler</t>
  </si>
  <si>
    <t>King Taco</t>
  </si>
  <si>
    <t>Rubios</t>
  </si>
  <si>
    <t>Rubys</t>
  </si>
  <si>
    <t>Granola Bars</t>
  </si>
  <si>
    <t>Yogurt</t>
  </si>
  <si>
    <t>Cereal</t>
  </si>
  <si>
    <t>Milk</t>
  </si>
  <si>
    <t>OJ</t>
  </si>
  <si>
    <t>Coffee</t>
  </si>
  <si>
    <t>Pop Tarts</t>
  </si>
  <si>
    <t>Sample Breakfast Menue #1</t>
  </si>
  <si>
    <t>Sample Breakfast Menue #2</t>
  </si>
  <si>
    <t>Cooler Lunch</t>
  </si>
  <si>
    <t>Turkey</t>
  </si>
  <si>
    <t>Ham</t>
  </si>
  <si>
    <t>Salami</t>
  </si>
  <si>
    <t>Cheese</t>
  </si>
  <si>
    <t>Bread</t>
  </si>
  <si>
    <t>Mustard</t>
  </si>
  <si>
    <t>Mayonaise</t>
  </si>
  <si>
    <t>Grapes</t>
  </si>
  <si>
    <t>Bananas</t>
  </si>
  <si>
    <t>Apples</t>
  </si>
  <si>
    <t>Cookies</t>
  </si>
  <si>
    <t>Peanut butter</t>
  </si>
  <si>
    <t>Jelly</t>
  </si>
  <si>
    <t>Dinner on the Beach</t>
  </si>
  <si>
    <t>Hot Dogs/Sausages</t>
  </si>
  <si>
    <t>Buns</t>
  </si>
  <si>
    <t>Watermelon</t>
  </si>
  <si>
    <t>Marshmallows</t>
  </si>
  <si>
    <t>Chocolate bars</t>
  </si>
  <si>
    <t>Graham Crackers</t>
  </si>
  <si>
    <t>Ketchup</t>
  </si>
  <si>
    <t>Spagetti</t>
  </si>
  <si>
    <t>Garlic Bread</t>
  </si>
  <si>
    <t>Salad</t>
  </si>
  <si>
    <t>Dressing</t>
  </si>
  <si>
    <t>Dinner 1 @ Church</t>
  </si>
  <si>
    <t>Dinner 2 @ Church</t>
  </si>
  <si>
    <t>Cost</t>
  </si>
  <si>
    <t>Serving</t>
  </si>
  <si>
    <t>Dinner 3 @ Church</t>
  </si>
  <si>
    <t>Chips</t>
  </si>
  <si>
    <t>Salsa</t>
  </si>
  <si>
    <t>Queso</t>
  </si>
  <si>
    <t>Tacos/Salad</t>
  </si>
  <si>
    <t>Pancakes</t>
  </si>
  <si>
    <t>Sausage</t>
  </si>
  <si>
    <t>Bacon</t>
  </si>
  <si>
    <t>Strawberries</t>
  </si>
  <si>
    <t>Syrup</t>
  </si>
  <si>
    <t>Chocolate Chips</t>
  </si>
  <si>
    <t>Whip Cream</t>
  </si>
  <si>
    <t>(Served 5 mornings)</t>
  </si>
  <si>
    <t>(Served 2 mornings)</t>
  </si>
  <si>
    <t>2lbs</t>
  </si>
  <si>
    <t>2 lbs</t>
  </si>
  <si>
    <t>Quantity</t>
  </si>
  <si>
    <t>3lbs</t>
  </si>
  <si>
    <t>4lbs</t>
  </si>
  <si>
    <t>Need</t>
  </si>
  <si>
    <t>per box</t>
  </si>
  <si>
    <t>gallon</t>
  </si>
  <si>
    <t>(served 4.5 days)</t>
  </si>
  <si>
    <t>Vege Tray</t>
  </si>
  <si>
    <t>Total</t>
  </si>
  <si>
    <t>Sweet Rolls/donuts</t>
  </si>
  <si>
    <t>Total Breakfast</t>
  </si>
  <si>
    <t>Per Person</t>
  </si>
  <si>
    <t>Total Lunch</t>
  </si>
  <si>
    <t>2 jars</t>
  </si>
  <si>
    <t>1 jar</t>
  </si>
  <si>
    <t>Wire Hangers</t>
  </si>
  <si>
    <t>Mustard (lunch)</t>
  </si>
  <si>
    <t xml:space="preserve">    Sauce</t>
  </si>
  <si>
    <t>4 oz. per person</t>
  </si>
  <si>
    <t xml:space="preserve">    Meat</t>
  </si>
  <si>
    <t>4 oz per person</t>
  </si>
  <si>
    <t xml:space="preserve">     Garden Salad</t>
  </si>
  <si>
    <t>2lb</t>
  </si>
  <si>
    <t xml:space="preserve">     Spring Mix</t>
  </si>
  <si>
    <t>1lb</t>
  </si>
  <si>
    <t xml:space="preserve">     Noodles</t>
  </si>
  <si>
    <t xml:space="preserve">     Cucumber</t>
  </si>
  <si>
    <t xml:space="preserve">     Tomato</t>
  </si>
  <si>
    <t xml:space="preserve">     Ground Beef</t>
  </si>
  <si>
    <t xml:space="preserve">     Lettuce</t>
  </si>
  <si>
    <t xml:space="preserve">     Tortillias</t>
  </si>
  <si>
    <t xml:space="preserve">     Velveta</t>
  </si>
  <si>
    <t xml:space="preserve">     Rotel</t>
  </si>
  <si>
    <t>2 cans</t>
  </si>
  <si>
    <t xml:space="preserve">     Bisquick</t>
  </si>
  <si>
    <t xml:space="preserve">     Milk</t>
  </si>
  <si>
    <t xml:space="preserve">     Eggs</t>
  </si>
  <si>
    <t>5lbs</t>
  </si>
  <si>
    <t>1 bag</t>
  </si>
  <si>
    <t>3 cans</t>
  </si>
  <si>
    <t>5lb box</t>
  </si>
  <si>
    <t>1 gallon</t>
  </si>
  <si>
    <t>18 eggs</t>
  </si>
  <si>
    <t>total income</t>
  </si>
  <si>
    <t>Over Budget</t>
  </si>
  <si>
    <t>Total Meals</t>
  </si>
  <si>
    <t>Total Transportation</t>
  </si>
  <si>
    <t>Total other</t>
  </si>
  <si>
    <t>Cost Per Youth</t>
  </si>
  <si>
    <t>Took out gifts</t>
  </si>
  <si>
    <t>Took out aduly surf lessons</t>
  </si>
  <si>
    <t>Youth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</si>
</sst>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8" formatCode="&quot;$&quot;#,##0.00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A7D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9" tint="-0.249977111117893"/>
      <name val="Arial"/>
      <family val="2"/>
    </font>
    <font>
      <sz val="26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66FF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</borders>
  <cellStyleXfs count="7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10" applyNumberFormat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0" applyNumberFormat="0" applyBorder="0" applyAlignment="0" applyProtection="0"/>
  </cellStyleXfs>
  <cellXfs count="79">
    <xf numFmtId="0" fontId="0" fillId="0" borderId="0" xfId="0"/>
    <xf numFmtId="0" fontId="10" fillId="4" borderId="10" xfId="3"/>
    <xf numFmtId="8" fontId="0" fillId="0" borderId="0" xfId="0" applyNumberFormat="1"/>
    <xf numFmtId="4" fontId="0" fillId="0" borderId="0" xfId="0" applyNumberFormat="1"/>
    <xf numFmtId="0" fontId="11" fillId="5" borderId="10" xfId="4" applyBorder="1"/>
    <xf numFmtId="0" fontId="3" fillId="0" borderId="0" xfId="0" applyFont="1" applyAlignment="1">
      <alignment vertical="center"/>
    </xf>
    <xf numFmtId="0" fontId="4" fillId="0" borderId="0" xfId="0" applyFont="1"/>
    <xf numFmtId="18" fontId="3" fillId="0" borderId="0" xfId="0" applyNumberFormat="1" applyFont="1" applyAlignment="1">
      <alignment vertical="center"/>
    </xf>
    <xf numFmtId="20" fontId="3" fillId="0" borderId="0" xfId="0" applyNumberFormat="1" applyFont="1" applyAlignment="1">
      <alignment vertical="center"/>
    </xf>
    <xf numFmtId="0" fontId="9" fillId="3" borderId="0" xfId="2"/>
    <xf numFmtId="0" fontId="9" fillId="3" borderId="10" xfId="2" applyBorder="1"/>
    <xf numFmtId="0" fontId="10" fillId="8" borderId="10" xfId="3" applyFill="1"/>
    <xf numFmtId="0" fontId="0" fillId="8" borderId="0" xfId="0" applyFill="1"/>
    <xf numFmtId="0" fontId="16" fillId="8" borderId="10" xfId="3" applyFont="1" applyFill="1"/>
    <xf numFmtId="0" fontId="13" fillId="7" borderId="10" xfId="6" applyBorder="1"/>
    <xf numFmtId="168" fontId="10" fillId="4" borderId="10" xfId="3" applyNumberFormat="1"/>
    <xf numFmtId="168" fontId="11" fillId="5" borderId="10" xfId="4" applyNumberFormat="1" applyBorder="1"/>
    <xf numFmtId="0" fontId="5" fillId="0" borderId="0" xfId="0" applyFont="1"/>
    <xf numFmtId="0" fontId="17" fillId="4" borderId="10" xfId="3" applyFont="1"/>
    <xf numFmtId="168" fontId="17" fillId="4" borderId="10" xfId="3" applyNumberFormat="1" applyFont="1"/>
    <xf numFmtId="0" fontId="18" fillId="4" borderId="10" xfId="3" applyFont="1"/>
    <xf numFmtId="168" fontId="18" fillId="4" borderId="10" xfId="3" applyNumberFormat="1" applyFont="1"/>
    <xf numFmtId="0" fontId="0" fillId="9" borderId="1" xfId="0" applyFill="1" applyBorder="1"/>
    <xf numFmtId="0" fontId="9" fillId="3" borderId="11" xfId="2" applyBorder="1"/>
    <xf numFmtId="0" fontId="13" fillId="7" borderId="12" xfId="6" applyBorder="1"/>
    <xf numFmtId="0" fontId="9" fillId="9" borderId="1" xfId="2" applyFill="1" applyBorder="1"/>
    <xf numFmtId="168" fontId="12" fillId="6" borderId="10" xfId="5" applyNumberFormat="1"/>
    <xf numFmtId="0" fontId="9" fillId="9" borderId="2" xfId="2" applyFill="1" applyBorder="1"/>
    <xf numFmtId="0" fontId="13" fillId="7" borderId="13" xfId="6" applyBorder="1"/>
    <xf numFmtId="168" fontId="13" fillId="7" borderId="14" xfId="6" applyNumberFormat="1" applyBorder="1"/>
    <xf numFmtId="168" fontId="12" fillId="6" borderId="14" xfId="5" applyNumberFormat="1" applyBorder="1"/>
    <xf numFmtId="168" fontId="10" fillId="4" borderId="14" xfId="3" applyNumberFormat="1" applyBorder="1"/>
    <xf numFmtId="0" fontId="4" fillId="9" borderId="3" xfId="0" applyFont="1" applyFill="1" applyBorder="1"/>
    <xf numFmtId="0" fontId="0" fillId="9" borderId="4" xfId="0" applyFill="1" applyBorder="1"/>
    <xf numFmtId="168" fontId="11" fillId="5" borderId="12" xfId="4" applyNumberFormat="1" applyBorder="1"/>
    <xf numFmtId="0" fontId="11" fillId="5" borderId="12" xfId="4" applyBorder="1"/>
    <xf numFmtId="0" fontId="9" fillId="9" borderId="5" xfId="2" applyFill="1" applyBorder="1"/>
    <xf numFmtId="0" fontId="9" fillId="9" borderId="6" xfId="2" applyFill="1" applyBorder="1"/>
    <xf numFmtId="0" fontId="13" fillId="7" borderId="7" xfId="6" applyBorder="1"/>
    <xf numFmtId="0" fontId="13" fillId="7" borderId="0" xfId="6" applyBorder="1"/>
    <xf numFmtId="168" fontId="8" fillId="2" borderId="15" xfId="1" applyNumberFormat="1" applyBorder="1"/>
    <xf numFmtId="168" fontId="13" fillId="7" borderId="15" xfId="6" applyNumberFormat="1" applyBorder="1"/>
    <xf numFmtId="0" fontId="19" fillId="10" borderId="10" xfId="3" applyFont="1" applyFill="1" applyBorder="1"/>
    <xf numFmtId="168" fontId="19" fillId="10" borderId="14" xfId="3" applyNumberFormat="1" applyFont="1" applyFill="1" applyBorder="1"/>
    <xf numFmtId="0" fontId="20" fillId="10" borderId="10" xfId="0" applyFont="1" applyFill="1" applyBorder="1"/>
    <xf numFmtId="0" fontId="8" fillId="2" borderId="10" xfId="1" applyBorder="1"/>
    <xf numFmtId="0" fontId="8" fillId="2" borderId="16" xfId="1" applyBorder="1"/>
    <xf numFmtId="168" fontId="15" fillId="2" borderId="17" xfId="1" applyNumberFormat="1" applyFont="1" applyBorder="1"/>
    <xf numFmtId="0" fontId="10" fillId="11" borderId="10" xfId="3" applyFill="1"/>
    <xf numFmtId="168" fontId="10" fillId="11" borderId="10" xfId="3" applyNumberFormat="1" applyFill="1"/>
    <xf numFmtId="0" fontId="10" fillId="11" borderId="14" xfId="3" applyFill="1" applyBorder="1"/>
    <xf numFmtId="0" fontId="14" fillId="11" borderId="10" xfId="3" applyFont="1" applyFill="1"/>
    <xf numFmtId="0" fontId="9" fillId="11" borderId="8" xfId="2" applyFill="1" applyBorder="1"/>
    <xf numFmtId="0" fontId="13" fillId="11" borderId="9" xfId="6" applyFill="1" applyBorder="1"/>
    <xf numFmtId="0" fontId="8" fillId="11" borderId="18" xfId="1" applyFill="1" applyBorder="1"/>
    <xf numFmtId="0" fontId="13" fillId="11" borderId="18" xfId="6" applyFill="1" applyBorder="1"/>
    <xf numFmtId="0" fontId="8" fillId="11" borderId="19" xfId="1" applyFill="1" applyBorder="1"/>
    <xf numFmtId="0" fontId="11" fillId="11" borderId="13" xfId="4" applyFill="1" applyBorder="1"/>
    <xf numFmtId="168" fontId="8" fillId="2" borderId="10" xfId="1" applyNumberFormat="1" applyBorder="1"/>
    <xf numFmtId="0" fontId="12" fillId="6" borderId="10" xfId="5"/>
    <xf numFmtId="168" fontId="14" fillId="11" borderId="10" xfId="3" applyNumberFormat="1" applyFont="1" applyFill="1"/>
    <xf numFmtId="0" fontId="21" fillId="5" borderId="10" xfId="4" applyFont="1" applyBorder="1"/>
    <xf numFmtId="0" fontId="2" fillId="0" borderId="0" xfId="0" applyFont="1"/>
    <xf numFmtId="2" fontId="10" fillId="4" borderId="10" xfId="3" applyNumberFormat="1" applyAlignment="1">
      <alignment wrapText="1"/>
    </xf>
    <xf numFmtId="0" fontId="6" fillId="0" borderId="0" xfId="0" applyFont="1"/>
    <xf numFmtId="0" fontId="0" fillId="0" borderId="0" xfId="0" applyAlignment="1">
      <alignment horizontal="right"/>
    </xf>
    <xf numFmtId="168" fontId="0" fillId="0" borderId="0" xfId="0" applyNumberFormat="1"/>
    <xf numFmtId="0" fontId="22" fillId="10" borderId="10" xfId="3" applyFont="1" applyFill="1" applyBorder="1"/>
    <xf numFmtId="0" fontId="23" fillId="10" borderId="10" xfId="3" applyFont="1" applyFill="1" applyBorder="1"/>
    <xf numFmtId="0" fontId="24" fillId="10" borderId="10" xfId="3" applyFont="1" applyFill="1" applyBorder="1"/>
    <xf numFmtId="168" fontId="22" fillId="10" borderId="14" xfId="3" applyNumberFormat="1" applyFont="1" applyFill="1" applyBorder="1"/>
    <xf numFmtId="168" fontId="15" fillId="6" borderId="14" xfId="5" applyNumberFormat="1" applyFont="1" applyBorder="1"/>
    <xf numFmtId="2" fontId="22" fillId="4" borderId="10" xfId="3" applyNumberFormat="1" applyFont="1" applyAlignment="1">
      <alignment wrapText="1"/>
    </xf>
    <xf numFmtId="168" fontId="8" fillId="2" borderId="20" xfId="1" applyNumberFormat="1" applyBorder="1"/>
    <xf numFmtId="0" fontId="8" fillId="2" borderId="11" xfId="1" applyBorder="1"/>
    <xf numFmtId="0" fontId="8" fillId="11" borderId="21" xfId="1" applyFill="1" applyBorder="1"/>
    <xf numFmtId="0" fontId="22" fillId="4" borderId="10" xfId="3" applyFont="1"/>
    <xf numFmtId="0" fontId="7" fillId="0" borderId="0" xfId="0" applyFont="1"/>
    <xf numFmtId="168" fontId="7" fillId="0" borderId="0" xfId="0" applyNumberFormat="1" applyFont="1"/>
  </cellXfs>
  <cellStyles count="7">
    <cellStyle name="20% - Accent6" xfId="1" builtinId="50"/>
    <cellStyle name="Bad" xfId="2" builtinId="27"/>
    <cellStyle name="Calculation" xfId="3" builtinId="22"/>
    <cellStyle name="Good" xfId="4" builtinId="26"/>
    <cellStyle name="Input" xfId="5" builtinId="20"/>
    <cellStyle name="Neutral" xfId="6" builtinId="2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25" zoomScale="115" zoomScaleNormal="115" workbookViewId="0">
      <selection activeCell="D7" sqref="D7"/>
    </sheetView>
  </sheetViews>
  <sheetFormatPr defaultColWidth="8.85546875" defaultRowHeight="12.75" x14ac:dyDescent="0.2"/>
  <cols>
    <col min="1" max="2" width="24" customWidth="1"/>
    <col min="3" max="3" width="18.28515625" customWidth="1"/>
    <col min="4" max="4" width="14" customWidth="1"/>
    <col min="5" max="5" width="15.140625" customWidth="1"/>
    <col min="6" max="6" width="13.42578125" customWidth="1"/>
    <col min="7" max="7" width="12.85546875" customWidth="1"/>
    <col min="8" max="8" width="17.42578125" customWidth="1"/>
    <col min="9" max="9" width="54.42578125" customWidth="1"/>
  </cols>
  <sheetData>
    <row r="1" spans="1:9" ht="26.25" x14ac:dyDescent="0.4">
      <c r="A1" s="13" t="s">
        <v>43</v>
      </c>
      <c r="B1" s="13"/>
      <c r="C1" s="11"/>
      <c r="D1" s="11"/>
      <c r="E1" s="11"/>
      <c r="F1" s="13" t="s">
        <v>9</v>
      </c>
      <c r="G1" s="12"/>
      <c r="H1" s="12"/>
    </row>
    <row r="2" spans="1:9" ht="15" x14ac:dyDescent="0.25">
      <c r="A2" s="9"/>
      <c r="B2" s="9"/>
      <c r="C2" s="9"/>
      <c r="D2" s="9"/>
      <c r="E2" s="9"/>
      <c r="F2" s="10" t="s">
        <v>1</v>
      </c>
      <c r="G2" s="10" t="s">
        <v>2</v>
      </c>
      <c r="H2" s="10" t="s">
        <v>3</v>
      </c>
    </row>
    <row r="3" spans="1:9" ht="15.75" thickBot="1" x14ac:dyDescent="0.3">
      <c r="A3" s="9" t="s">
        <v>8</v>
      </c>
      <c r="B3" s="9"/>
      <c r="C3" s="9"/>
      <c r="D3" s="9"/>
      <c r="E3" s="9"/>
      <c r="F3" s="23">
        <v>6</v>
      </c>
      <c r="G3" s="23">
        <v>30</v>
      </c>
      <c r="H3" s="23">
        <f>F3+G3</f>
        <v>36</v>
      </c>
    </row>
    <row r="4" spans="1:9" ht="15" x14ac:dyDescent="0.25">
      <c r="A4" s="25" t="s">
        <v>22</v>
      </c>
      <c r="B4" s="25" t="s">
        <v>63</v>
      </c>
      <c r="C4" s="25" t="s">
        <v>24</v>
      </c>
      <c r="D4" s="25" t="s">
        <v>23</v>
      </c>
      <c r="E4" s="27" t="s">
        <v>25</v>
      </c>
      <c r="F4" s="36" t="s">
        <v>26</v>
      </c>
      <c r="G4" s="37" t="s">
        <v>27</v>
      </c>
      <c r="H4" s="52"/>
      <c r="I4" s="32" t="s">
        <v>36</v>
      </c>
    </row>
    <row r="5" spans="1:9" ht="15" x14ac:dyDescent="0.25">
      <c r="A5" s="24" t="s">
        <v>0</v>
      </c>
      <c r="B5" s="24"/>
      <c r="C5" s="24"/>
      <c r="D5" s="24"/>
      <c r="E5" s="28"/>
      <c r="F5" s="38"/>
      <c r="G5" s="39"/>
      <c r="H5" s="53"/>
      <c r="I5" s="33"/>
    </row>
    <row r="6" spans="1:9" ht="15" x14ac:dyDescent="0.25">
      <c r="H6" s="54"/>
      <c r="I6" s="33"/>
    </row>
    <row r="7" spans="1:9" ht="15" x14ac:dyDescent="0.25">
      <c r="A7" s="67" t="s">
        <v>55</v>
      </c>
      <c r="B7" s="42" t="s">
        <v>64</v>
      </c>
      <c r="C7" s="59">
        <v>5</v>
      </c>
      <c r="D7" s="42">
        <v>0</v>
      </c>
      <c r="E7" s="43">
        <f t="shared" ref="E7:E17" si="0">C7*D7</f>
        <v>0</v>
      </c>
      <c r="F7" s="40">
        <v>0</v>
      </c>
      <c r="G7" s="58">
        <f t="shared" ref="G7:G25" si="1">F7-E7</f>
        <v>0</v>
      </c>
      <c r="H7" s="54"/>
      <c r="I7" s="33"/>
    </row>
    <row r="8" spans="1:9" ht="15" x14ac:dyDescent="0.25">
      <c r="A8" s="68" t="s">
        <v>54</v>
      </c>
      <c r="B8" s="42" t="s">
        <v>65</v>
      </c>
      <c r="C8" s="59">
        <v>7</v>
      </c>
      <c r="D8" s="42">
        <f>H3</f>
        <v>36</v>
      </c>
      <c r="E8" s="43">
        <f t="shared" si="0"/>
        <v>252</v>
      </c>
      <c r="F8" s="40">
        <v>0</v>
      </c>
      <c r="G8" s="58">
        <f t="shared" si="1"/>
        <v>-252</v>
      </c>
      <c r="H8" s="54"/>
      <c r="I8" s="33"/>
    </row>
    <row r="9" spans="1:9" ht="15" x14ac:dyDescent="0.25">
      <c r="A9" s="42" t="s">
        <v>56</v>
      </c>
      <c r="B9" s="42" t="s">
        <v>66</v>
      </c>
      <c r="C9" s="59">
        <v>2</v>
      </c>
      <c r="D9" s="42">
        <f>H3</f>
        <v>36</v>
      </c>
      <c r="E9" s="43">
        <f t="shared" si="0"/>
        <v>72</v>
      </c>
      <c r="F9" s="40">
        <v>0</v>
      </c>
      <c r="G9" s="58">
        <f t="shared" si="1"/>
        <v>-72</v>
      </c>
      <c r="H9" s="54"/>
      <c r="I9" s="33"/>
    </row>
    <row r="10" spans="1:9" ht="15" x14ac:dyDescent="0.25">
      <c r="A10" s="67" t="s">
        <v>10</v>
      </c>
      <c r="B10" s="69" t="s">
        <v>67</v>
      </c>
      <c r="C10" s="59">
        <v>7</v>
      </c>
      <c r="D10" s="42">
        <v>36</v>
      </c>
      <c r="E10" s="43">
        <f t="shared" si="0"/>
        <v>252</v>
      </c>
      <c r="F10" s="40">
        <v>0</v>
      </c>
      <c r="G10" s="58">
        <f t="shared" si="1"/>
        <v>-252</v>
      </c>
      <c r="H10" s="54"/>
      <c r="I10" s="33"/>
    </row>
    <row r="11" spans="1:9" ht="15" x14ac:dyDescent="0.25">
      <c r="A11" s="68" t="s">
        <v>11</v>
      </c>
      <c r="B11" s="42" t="s">
        <v>66</v>
      </c>
      <c r="C11" s="59">
        <v>5</v>
      </c>
      <c r="D11" s="42">
        <f>H3</f>
        <v>36</v>
      </c>
      <c r="E11" s="43">
        <f t="shared" si="0"/>
        <v>180</v>
      </c>
      <c r="F11" s="40">
        <v>0</v>
      </c>
      <c r="G11" s="58">
        <f t="shared" si="1"/>
        <v>-180</v>
      </c>
      <c r="H11" s="54"/>
      <c r="I11" s="33"/>
    </row>
    <row r="12" spans="1:9" ht="15" x14ac:dyDescent="0.25">
      <c r="A12" s="42" t="s">
        <v>57</v>
      </c>
      <c r="B12" s="42" t="s">
        <v>66</v>
      </c>
      <c r="C12" s="59">
        <v>2</v>
      </c>
      <c r="D12" s="42">
        <f>H3</f>
        <v>36</v>
      </c>
      <c r="E12" s="43">
        <f t="shared" si="0"/>
        <v>72</v>
      </c>
      <c r="F12" s="40">
        <v>0</v>
      </c>
      <c r="G12" s="58">
        <f t="shared" si="1"/>
        <v>-72</v>
      </c>
      <c r="H12" s="54"/>
      <c r="I12" s="33"/>
    </row>
    <row r="13" spans="1:9" ht="15" x14ac:dyDescent="0.25">
      <c r="A13" s="67" t="s">
        <v>12</v>
      </c>
      <c r="B13" s="42" t="s">
        <v>69</v>
      </c>
      <c r="C13" s="59">
        <v>4</v>
      </c>
      <c r="D13" s="42">
        <v>18</v>
      </c>
      <c r="E13" s="43">
        <f t="shared" si="0"/>
        <v>72</v>
      </c>
      <c r="F13" s="40">
        <v>0</v>
      </c>
      <c r="G13" s="58">
        <f t="shared" si="1"/>
        <v>-72</v>
      </c>
      <c r="H13" s="54"/>
      <c r="I13" s="33"/>
    </row>
    <row r="14" spans="1:9" ht="15" x14ac:dyDescent="0.25">
      <c r="A14" s="68" t="s">
        <v>13</v>
      </c>
      <c r="B14" s="42" t="s">
        <v>66</v>
      </c>
      <c r="C14" s="59">
        <v>5</v>
      </c>
      <c r="D14" s="42">
        <f>H3</f>
        <v>36</v>
      </c>
      <c r="E14" s="43">
        <f t="shared" si="0"/>
        <v>180</v>
      </c>
      <c r="F14" s="40">
        <v>0</v>
      </c>
      <c r="G14" s="58">
        <f t="shared" si="1"/>
        <v>-180</v>
      </c>
      <c r="H14" s="54"/>
      <c r="I14" s="33"/>
    </row>
    <row r="15" spans="1:9" ht="15" x14ac:dyDescent="0.25">
      <c r="A15" s="42" t="s">
        <v>58</v>
      </c>
      <c r="B15" s="42" t="s">
        <v>66</v>
      </c>
      <c r="C15" s="59">
        <v>2</v>
      </c>
      <c r="D15" s="42">
        <f>H3</f>
        <v>36</v>
      </c>
      <c r="E15" s="43">
        <f t="shared" si="0"/>
        <v>72</v>
      </c>
      <c r="F15" s="40">
        <v>0</v>
      </c>
      <c r="G15" s="58">
        <f t="shared" si="1"/>
        <v>-72</v>
      </c>
      <c r="H15" s="54"/>
      <c r="I15" s="33"/>
    </row>
    <row r="16" spans="1:9" ht="15" x14ac:dyDescent="0.25">
      <c r="A16" s="67" t="s">
        <v>14</v>
      </c>
      <c r="B16" s="42" t="s">
        <v>68</v>
      </c>
      <c r="C16" s="59">
        <v>4</v>
      </c>
      <c r="D16" s="42">
        <f>H3</f>
        <v>36</v>
      </c>
      <c r="E16" s="43">
        <f t="shared" si="0"/>
        <v>144</v>
      </c>
      <c r="F16" s="40">
        <v>0</v>
      </c>
      <c r="G16" s="58">
        <f t="shared" si="1"/>
        <v>-144</v>
      </c>
      <c r="H16" s="54"/>
      <c r="I16" s="33"/>
    </row>
    <row r="17" spans="1:11" ht="15" x14ac:dyDescent="0.25">
      <c r="A17" s="68" t="s">
        <v>15</v>
      </c>
      <c r="B17" s="69" t="s">
        <v>70</v>
      </c>
      <c r="C17" s="59">
        <v>9</v>
      </c>
      <c r="D17" s="42">
        <f>H3</f>
        <v>36</v>
      </c>
      <c r="E17" s="43">
        <f t="shared" si="0"/>
        <v>324</v>
      </c>
      <c r="F17" s="40">
        <v>0</v>
      </c>
      <c r="G17" s="58">
        <f t="shared" si="1"/>
        <v>-324</v>
      </c>
      <c r="H17" s="54"/>
      <c r="I17" s="33"/>
    </row>
    <row r="18" spans="1:11" ht="15" x14ac:dyDescent="0.25">
      <c r="A18" s="42" t="s">
        <v>59</v>
      </c>
      <c r="B18" s="42" t="s">
        <v>66</v>
      </c>
      <c r="C18" s="59">
        <v>2</v>
      </c>
      <c r="D18" s="42">
        <f>H3</f>
        <v>36</v>
      </c>
      <c r="E18" s="43">
        <f t="shared" ref="E18:E25" si="2">C18*D18</f>
        <v>72</v>
      </c>
      <c r="F18" s="40">
        <v>0</v>
      </c>
      <c r="G18" s="58">
        <f t="shared" si="1"/>
        <v>-72</v>
      </c>
      <c r="H18" s="54"/>
      <c r="I18" s="33"/>
    </row>
    <row r="19" spans="1:11" ht="15" x14ac:dyDescent="0.25">
      <c r="A19" s="67" t="s">
        <v>16</v>
      </c>
      <c r="B19" s="42" t="s">
        <v>68</v>
      </c>
      <c r="C19" s="59">
        <v>4</v>
      </c>
      <c r="D19" s="42">
        <f>H3</f>
        <v>36</v>
      </c>
      <c r="E19" s="43">
        <f t="shared" si="2"/>
        <v>144</v>
      </c>
      <c r="F19" s="40">
        <v>0</v>
      </c>
      <c r="G19" s="58">
        <f t="shared" si="1"/>
        <v>-144</v>
      </c>
      <c r="H19" s="54"/>
      <c r="I19" s="33"/>
    </row>
    <row r="20" spans="1:11" ht="15" x14ac:dyDescent="0.25">
      <c r="A20" s="68" t="s">
        <v>17</v>
      </c>
      <c r="B20" s="69" t="s">
        <v>71</v>
      </c>
      <c r="C20" s="59">
        <v>9</v>
      </c>
      <c r="D20" s="42">
        <f>H3</f>
        <v>36</v>
      </c>
      <c r="E20" s="43">
        <f t="shared" si="2"/>
        <v>324</v>
      </c>
      <c r="F20" s="40">
        <v>0</v>
      </c>
      <c r="G20" s="58">
        <f t="shared" si="1"/>
        <v>-324</v>
      </c>
      <c r="H20" s="54"/>
      <c r="I20" s="33"/>
    </row>
    <row r="21" spans="1:11" ht="15" x14ac:dyDescent="0.25">
      <c r="A21" s="42" t="s">
        <v>60</v>
      </c>
      <c r="B21" s="42" t="s">
        <v>66</v>
      </c>
      <c r="C21" s="59">
        <v>2</v>
      </c>
      <c r="D21" s="42">
        <f>H3</f>
        <v>36</v>
      </c>
      <c r="E21" s="43">
        <f t="shared" si="2"/>
        <v>72</v>
      </c>
      <c r="F21" s="40">
        <v>0</v>
      </c>
      <c r="G21" s="58">
        <f t="shared" si="1"/>
        <v>-72</v>
      </c>
      <c r="H21" s="54"/>
      <c r="I21" s="33"/>
    </row>
    <row r="22" spans="1:11" ht="15" x14ac:dyDescent="0.25">
      <c r="A22" s="67" t="s">
        <v>18</v>
      </c>
      <c r="B22" s="42" t="s">
        <v>68</v>
      </c>
      <c r="C22" s="59">
        <v>4</v>
      </c>
      <c r="D22" s="42">
        <f>H3</f>
        <v>36</v>
      </c>
      <c r="E22" s="43">
        <f t="shared" si="2"/>
        <v>144</v>
      </c>
      <c r="F22" s="40">
        <v>0</v>
      </c>
      <c r="G22" s="58">
        <f t="shared" si="1"/>
        <v>-144</v>
      </c>
      <c r="H22" s="54"/>
      <c r="I22" s="33"/>
    </row>
    <row r="23" spans="1:11" ht="15" x14ac:dyDescent="0.25">
      <c r="A23" s="68" t="s">
        <v>19</v>
      </c>
      <c r="B23" s="42" t="s">
        <v>66</v>
      </c>
      <c r="C23" s="59">
        <v>5</v>
      </c>
      <c r="D23" s="44">
        <f>H3</f>
        <v>36</v>
      </c>
      <c r="E23" s="43">
        <f t="shared" si="2"/>
        <v>180</v>
      </c>
      <c r="F23" s="40">
        <v>0</v>
      </c>
      <c r="G23" s="58">
        <f t="shared" si="1"/>
        <v>-180</v>
      </c>
      <c r="H23" s="54"/>
      <c r="I23" s="33"/>
    </row>
    <row r="24" spans="1:11" ht="15" x14ac:dyDescent="0.25">
      <c r="A24" s="42" t="s">
        <v>61</v>
      </c>
      <c r="B24" s="42" t="s">
        <v>66</v>
      </c>
      <c r="C24" s="59">
        <v>2</v>
      </c>
      <c r="D24" s="44">
        <f>H3</f>
        <v>36</v>
      </c>
      <c r="E24" s="43">
        <f t="shared" si="2"/>
        <v>72</v>
      </c>
      <c r="F24" s="40">
        <v>0</v>
      </c>
      <c r="G24" s="58">
        <f t="shared" si="1"/>
        <v>-72</v>
      </c>
      <c r="H24" s="54"/>
      <c r="I24" s="33"/>
      <c r="K24" s="62"/>
    </row>
    <row r="25" spans="1:11" ht="15" x14ac:dyDescent="0.25">
      <c r="A25" s="67" t="s">
        <v>20</v>
      </c>
      <c r="B25" s="42" t="s">
        <v>68</v>
      </c>
      <c r="C25" s="59">
        <v>4</v>
      </c>
      <c r="D25" s="44">
        <v>36</v>
      </c>
      <c r="E25" s="43">
        <f t="shared" si="2"/>
        <v>144</v>
      </c>
      <c r="F25" s="40">
        <v>0</v>
      </c>
      <c r="G25" s="58">
        <f t="shared" si="1"/>
        <v>-144</v>
      </c>
      <c r="H25" s="54"/>
      <c r="I25" s="33"/>
      <c r="K25" s="62"/>
    </row>
    <row r="26" spans="1:11" ht="15" x14ac:dyDescent="0.25">
      <c r="A26" s="68" t="s">
        <v>21</v>
      </c>
      <c r="B26" s="69" t="s">
        <v>72</v>
      </c>
      <c r="C26" s="59">
        <v>9</v>
      </c>
      <c r="D26" s="44">
        <f>H3</f>
        <v>36</v>
      </c>
      <c r="E26" s="43">
        <f>C26*D26</f>
        <v>324</v>
      </c>
      <c r="F26" s="40">
        <v>0</v>
      </c>
      <c r="G26" s="58">
        <f>F26-E26</f>
        <v>-324</v>
      </c>
      <c r="H26" s="54"/>
      <c r="I26" s="33"/>
      <c r="K26" s="62"/>
    </row>
    <row r="27" spans="1:11" ht="15" x14ac:dyDescent="0.25">
      <c r="A27" s="42" t="s">
        <v>62</v>
      </c>
      <c r="B27" s="42" t="s">
        <v>66</v>
      </c>
      <c r="C27" s="59">
        <v>2</v>
      </c>
      <c r="D27" s="42">
        <f>H3</f>
        <v>36</v>
      </c>
      <c r="E27" s="43">
        <f>C27*D27</f>
        <v>72</v>
      </c>
      <c r="F27" s="40">
        <v>0</v>
      </c>
      <c r="G27" s="58">
        <f>F27-E27</f>
        <v>-72</v>
      </c>
      <c r="H27" s="54"/>
      <c r="I27" s="33"/>
    </row>
    <row r="28" spans="1:11" ht="15" x14ac:dyDescent="0.25">
      <c r="A28" s="67" t="s">
        <v>173</v>
      </c>
      <c r="B28" s="42"/>
      <c r="C28" s="59"/>
      <c r="D28" s="42"/>
      <c r="E28" s="70">
        <f>SUM(E7:E27)</f>
        <v>3168</v>
      </c>
      <c r="F28" s="40"/>
      <c r="G28" s="58"/>
      <c r="H28" s="54"/>
      <c r="I28" s="33"/>
    </row>
    <row r="29" spans="1:11" ht="15" x14ac:dyDescent="0.25">
      <c r="A29" s="14" t="s">
        <v>4</v>
      </c>
      <c r="B29" s="14"/>
      <c r="C29" s="14"/>
      <c r="D29" s="14"/>
      <c r="E29" s="29"/>
      <c r="F29" s="41"/>
      <c r="G29" s="14"/>
      <c r="H29" s="55"/>
      <c r="I29" s="33"/>
    </row>
    <row r="30" spans="1:11" ht="15" x14ac:dyDescent="0.25">
      <c r="A30" s="1" t="s">
        <v>39</v>
      </c>
      <c r="B30" s="1"/>
      <c r="C30" s="1">
        <v>5</v>
      </c>
      <c r="D30" s="1">
        <v>870.82</v>
      </c>
      <c r="E30" s="30">
        <f>C30*D30</f>
        <v>4354.1000000000004</v>
      </c>
      <c r="F30" s="40">
        <v>0</v>
      </c>
      <c r="G30" s="58">
        <f>F30-E30</f>
        <v>-4354.1000000000004</v>
      </c>
      <c r="H30" s="54"/>
      <c r="I30" s="33"/>
    </row>
    <row r="31" spans="1:11" ht="15" x14ac:dyDescent="0.25">
      <c r="A31" s="1" t="s">
        <v>50</v>
      </c>
      <c r="B31" s="1"/>
      <c r="C31" s="1">
        <v>438</v>
      </c>
      <c r="D31" s="1">
        <v>30</v>
      </c>
      <c r="E31" s="30">
        <f>C31*D31</f>
        <v>13140</v>
      </c>
      <c r="F31" s="40"/>
      <c r="G31" s="58"/>
      <c r="H31" s="54"/>
      <c r="I31" s="33"/>
    </row>
    <row r="32" spans="1:11" ht="15" x14ac:dyDescent="0.25">
      <c r="A32" s="1" t="s">
        <v>47</v>
      </c>
      <c r="B32" s="1"/>
      <c r="C32" s="59">
        <v>440</v>
      </c>
      <c r="D32" s="1">
        <v>0</v>
      </c>
      <c r="E32" s="31">
        <f>C32*D32</f>
        <v>0</v>
      </c>
      <c r="F32" s="40">
        <v>0</v>
      </c>
      <c r="G32" s="58">
        <f>F32-E32</f>
        <v>0</v>
      </c>
      <c r="H32" s="54"/>
      <c r="I32" s="33"/>
    </row>
    <row r="33" spans="1:9" ht="30" x14ac:dyDescent="0.25">
      <c r="A33" s="63" t="s">
        <v>42</v>
      </c>
      <c r="B33" s="63"/>
      <c r="C33" s="59">
        <v>0</v>
      </c>
      <c r="D33" s="1">
        <v>0.35</v>
      </c>
      <c r="E33" s="30">
        <v>1200</v>
      </c>
      <c r="F33" s="40">
        <v>0</v>
      </c>
      <c r="G33" s="58">
        <f>F33-E33</f>
        <v>-1200</v>
      </c>
      <c r="H33" s="54"/>
      <c r="I33" s="33"/>
    </row>
    <row r="34" spans="1:9" ht="15" x14ac:dyDescent="0.25">
      <c r="A34" s="72" t="s">
        <v>174</v>
      </c>
      <c r="B34" s="63"/>
      <c r="C34" s="59"/>
      <c r="D34" s="1"/>
      <c r="E34" s="71">
        <f>SUM(E30:E33)</f>
        <v>18694.099999999999</v>
      </c>
      <c r="F34" s="40"/>
      <c r="G34" s="58"/>
      <c r="H34" s="54"/>
      <c r="I34" s="33"/>
    </row>
    <row r="35" spans="1:9" ht="15" x14ac:dyDescent="0.25">
      <c r="A35" s="14" t="s">
        <v>28</v>
      </c>
      <c r="B35" s="14"/>
      <c r="C35" s="14"/>
      <c r="D35" s="14"/>
      <c r="E35" s="29"/>
      <c r="F35" s="41"/>
      <c r="G35" s="14"/>
      <c r="H35" s="55"/>
      <c r="I35" s="33"/>
    </row>
    <row r="36" spans="1:9" ht="15" x14ac:dyDescent="0.25">
      <c r="A36" s="1" t="s">
        <v>35</v>
      </c>
      <c r="B36" s="1"/>
      <c r="C36" s="1"/>
      <c r="D36" s="1"/>
      <c r="E36" s="26">
        <v>0</v>
      </c>
      <c r="F36" s="40">
        <v>0</v>
      </c>
      <c r="G36" s="58">
        <f>F36-E36</f>
        <v>0</v>
      </c>
      <c r="H36" s="54"/>
      <c r="I36" s="33"/>
    </row>
    <row r="37" spans="1:9" ht="15" x14ac:dyDescent="0.25">
      <c r="A37" s="1" t="s">
        <v>29</v>
      </c>
      <c r="B37" s="1"/>
      <c r="C37" s="59"/>
      <c r="D37" s="1"/>
      <c r="E37" s="31">
        <f>D37*C37</f>
        <v>0</v>
      </c>
      <c r="F37" s="40">
        <v>0</v>
      </c>
      <c r="G37" s="58">
        <f>F37-E37</f>
        <v>0</v>
      </c>
      <c r="H37" s="54"/>
      <c r="I37" s="33"/>
    </row>
    <row r="38" spans="1:9" ht="15" x14ac:dyDescent="0.25">
      <c r="A38" s="14" t="s">
        <v>5</v>
      </c>
      <c r="B38" s="14"/>
      <c r="C38" s="14"/>
      <c r="D38" s="14"/>
      <c r="E38" s="29"/>
      <c r="F38" s="41"/>
      <c r="G38" s="14"/>
      <c r="H38" s="55"/>
      <c r="I38" s="33"/>
    </row>
    <row r="39" spans="1:9" ht="15" x14ac:dyDescent="0.25">
      <c r="A39" s="1" t="s">
        <v>44</v>
      </c>
      <c r="B39" s="1"/>
      <c r="C39" s="59">
        <v>65</v>
      </c>
      <c r="D39" s="1">
        <v>30</v>
      </c>
      <c r="E39" s="31">
        <f>C39*D39</f>
        <v>1950</v>
      </c>
      <c r="F39" s="40">
        <v>0</v>
      </c>
      <c r="G39" s="58">
        <f t="shared" ref="G39:G45" si="3">F39-E39</f>
        <v>-1950</v>
      </c>
      <c r="H39" s="54"/>
      <c r="I39" s="33"/>
    </row>
    <row r="40" spans="1:9" ht="15" x14ac:dyDescent="0.25">
      <c r="A40" s="1" t="s">
        <v>53</v>
      </c>
      <c r="B40" s="1"/>
      <c r="C40" s="59">
        <v>25</v>
      </c>
      <c r="D40" s="1">
        <v>12</v>
      </c>
      <c r="E40" s="31">
        <f t="shared" ref="E40:E45" si="4">C40*D40</f>
        <v>300</v>
      </c>
      <c r="F40" s="40"/>
      <c r="G40" s="58"/>
      <c r="H40" s="54"/>
      <c r="I40" s="33"/>
    </row>
    <row r="41" spans="1:9" ht="15" x14ac:dyDescent="0.25">
      <c r="A41" s="1" t="s">
        <v>45</v>
      </c>
      <c r="B41" s="1"/>
      <c r="C41" s="59"/>
      <c r="D41" s="1"/>
      <c r="E41" s="31">
        <f t="shared" si="4"/>
        <v>0</v>
      </c>
      <c r="F41" s="40">
        <v>0</v>
      </c>
      <c r="G41" s="58">
        <f t="shared" si="3"/>
        <v>0</v>
      </c>
      <c r="H41" s="54"/>
      <c r="I41" s="33"/>
    </row>
    <row r="42" spans="1:9" ht="15" x14ac:dyDescent="0.25">
      <c r="A42" s="1" t="s">
        <v>46</v>
      </c>
      <c r="B42" s="1"/>
      <c r="C42" s="59">
        <v>0</v>
      </c>
      <c r="D42" s="1">
        <v>36</v>
      </c>
      <c r="E42" s="31">
        <f t="shared" si="4"/>
        <v>0</v>
      </c>
      <c r="F42" s="40">
        <v>0</v>
      </c>
      <c r="G42" s="58">
        <f t="shared" si="3"/>
        <v>0</v>
      </c>
      <c r="H42" s="54"/>
      <c r="I42" s="33"/>
    </row>
    <row r="43" spans="1:9" ht="15" x14ac:dyDescent="0.25">
      <c r="H43" s="54"/>
      <c r="I43" s="33"/>
    </row>
    <row r="44" spans="1:9" ht="15" x14ac:dyDescent="0.25">
      <c r="A44" s="1" t="s">
        <v>48</v>
      </c>
      <c r="B44" s="1"/>
      <c r="C44" s="59">
        <v>0</v>
      </c>
      <c r="D44" s="1">
        <f>H3</f>
        <v>36</v>
      </c>
      <c r="E44" s="31">
        <f t="shared" si="4"/>
        <v>0</v>
      </c>
      <c r="F44" s="40">
        <v>0</v>
      </c>
      <c r="G44" s="58">
        <f t="shared" si="3"/>
        <v>0</v>
      </c>
      <c r="H44" s="54"/>
      <c r="I44" s="33"/>
    </row>
    <row r="45" spans="1:9" ht="15" x14ac:dyDescent="0.25">
      <c r="A45" s="1" t="s">
        <v>49</v>
      </c>
      <c r="B45" s="1"/>
      <c r="C45" s="59">
        <v>15</v>
      </c>
      <c r="D45" s="1">
        <f>G3</f>
        <v>30</v>
      </c>
      <c r="E45" s="31">
        <f t="shared" si="4"/>
        <v>450</v>
      </c>
      <c r="F45" s="40">
        <v>0</v>
      </c>
      <c r="G45" s="58">
        <f t="shared" si="3"/>
        <v>-450</v>
      </c>
      <c r="H45" s="54"/>
      <c r="I45" s="33"/>
    </row>
    <row r="46" spans="1:9" ht="15" x14ac:dyDescent="0.25">
      <c r="A46" s="14" t="s">
        <v>30</v>
      </c>
      <c r="B46" s="14"/>
      <c r="C46" s="14"/>
      <c r="D46" s="14"/>
      <c r="E46" s="29"/>
      <c r="F46" s="41"/>
      <c r="G46" s="14"/>
      <c r="H46" s="55"/>
      <c r="I46" s="33"/>
    </row>
    <row r="47" spans="1:9" ht="15" x14ac:dyDescent="0.25">
      <c r="A47" s="1" t="s">
        <v>7</v>
      </c>
      <c r="B47" s="1"/>
      <c r="C47" s="59">
        <v>8</v>
      </c>
      <c r="D47" s="1">
        <f>H3</f>
        <v>36</v>
      </c>
      <c r="E47" s="31">
        <f>C47*D47</f>
        <v>288</v>
      </c>
      <c r="F47" s="40">
        <v>0</v>
      </c>
      <c r="G47" s="45"/>
      <c r="H47" s="54"/>
      <c r="I47" s="33"/>
    </row>
    <row r="48" spans="1:9" ht="15" x14ac:dyDescent="0.25">
      <c r="A48" s="1" t="s">
        <v>6</v>
      </c>
      <c r="B48" s="1"/>
      <c r="C48" s="1"/>
      <c r="D48" s="1"/>
      <c r="E48" s="30">
        <v>500</v>
      </c>
      <c r="F48" s="40">
        <v>0</v>
      </c>
      <c r="G48" s="45"/>
      <c r="H48" s="54"/>
      <c r="I48" s="33"/>
    </row>
    <row r="49" spans="1:9" ht="15" x14ac:dyDescent="0.25">
      <c r="A49" s="76" t="s">
        <v>175</v>
      </c>
      <c r="B49" s="1"/>
      <c r="C49" s="1"/>
      <c r="D49" s="1"/>
      <c r="E49" s="71">
        <f>SUM(E36:E48)</f>
        <v>3488</v>
      </c>
      <c r="F49" s="73"/>
      <c r="G49" s="74"/>
      <c r="H49" s="75"/>
      <c r="I49" s="33"/>
    </row>
    <row r="50" spans="1:9" ht="19.5" thickBot="1" x14ac:dyDescent="0.35">
      <c r="A50" s="18" t="s">
        <v>31</v>
      </c>
      <c r="B50" s="18"/>
      <c r="C50" s="18"/>
      <c r="D50" s="18"/>
      <c r="E50" s="19">
        <f>+E28+E34+E49</f>
        <v>25350.1</v>
      </c>
      <c r="F50" s="47">
        <v>0</v>
      </c>
      <c r="G50" s="46"/>
      <c r="H50" s="56"/>
      <c r="I50" s="33"/>
    </row>
    <row r="51" spans="1:9" ht="33.75" x14ac:dyDescent="0.5">
      <c r="A51" s="61" t="s">
        <v>32</v>
      </c>
      <c r="B51" s="61"/>
      <c r="C51" s="4"/>
      <c r="D51" s="4"/>
      <c r="E51" s="16"/>
      <c r="F51" s="34"/>
      <c r="G51" s="35"/>
      <c r="H51" s="57"/>
      <c r="I51" s="22"/>
    </row>
    <row r="52" spans="1:9" ht="15" x14ac:dyDescent="0.25">
      <c r="A52" s="1" t="s">
        <v>40</v>
      </c>
      <c r="B52" s="1"/>
      <c r="C52" s="1"/>
      <c r="D52" s="1"/>
      <c r="E52" s="26">
        <v>4500</v>
      </c>
      <c r="F52" s="49"/>
      <c r="G52" s="48"/>
      <c r="H52" s="50"/>
      <c r="I52" s="22"/>
    </row>
    <row r="53" spans="1:9" ht="15" x14ac:dyDescent="0.25">
      <c r="A53" s="1" t="s">
        <v>41</v>
      </c>
      <c r="B53" s="1"/>
      <c r="C53" s="1">
        <v>75</v>
      </c>
      <c r="D53" s="1">
        <f>G3</f>
        <v>30</v>
      </c>
      <c r="E53" s="26">
        <f>C53*D53</f>
        <v>2250</v>
      </c>
      <c r="F53" s="49"/>
      <c r="G53" s="48"/>
      <c r="H53" s="50"/>
      <c r="I53" s="22"/>
    </row>
    <row r="54" spans="1:9" ht="15" x14ac:dyDescent="0.25">
      <c r="A54" s="1" t="s">
        <v>51</v>
      </c>
      <c r="B54" s="1"/>
      <c r="C54" s="1">
        <v>250</v>
      </c>
      <c r="D54" s="1">
        <f>D31</f>
        <v>30</v>
      </c>
      <c r="E54" s="26">
        <f>C54*D54</f>
        <v>7500</v>
      </c>
      <c r="F54" s="49"/>
      <c r="G54" s="48"/>
      <c r="H54" s="50"/>
      <c r="I54" s="22"/>
    </row>
    <row r="55" spans="1:9" ht="15" x14ac:dyDescent="0.25">
      <c r="A55" s="1" t="s">
        <v>52</v>
      </c>
      <c r="B55" s="1"/>
      <c r="C55" s="1">
        <v>290</v>
      </c>
      <c r="D55" s="1">
        <f>G3</f>
        <v>30</v>
      </c>
      <c r="E55" s="26">
        <f>C55*D55</f>
        <v>8700</v>
      </c>
      <c r="F55" s="49"/>
      <c r="G55" s="48"/>
      <c r="H55" s="50"/>
      <c r="I55" s="22"/>
    </row>
    <row r="56" spans="1:9" ht="15" x14ac:dyDescent="0.25">
      <c r="A56" s="1" t="s">
        <v>38</v>
      </c>
      <c r="B56" s="1"/>
      <c r="C56" s="1"/>
      <c r="D56" s="1"/>
      <c r="E56" s="26">
        <v>0</v>
      </c>
      <c r="F56" s="49"/>
      <c r="G56" s="48"/>
      <c r="H56" s="50"/>
      <c r="I56" s="22"/>
    </row>
    <row r="57" spans="1:9" ht="15" x14ac:dyDescent="0.25">
      <c r="A57" s="1" t="s">
        <v>171</v>
      </c>
      <c r="B57" s="1"/>
      <c r="C57" s="1"/>
      <c r="D57" s="1"/>
      <c r="E57" s="26">
        <f>SUM(E52:E56)</f>
        <v>22950</v>
      </c>
      <c r="F57" s="49"/>
      <c r="G57" s="48"/>
      <c r="H57" s="50"/>
      <c r="I57" s="22"/>
    </row>
    <row r="58" spans="1:9" ht="15" x14ac:dyDescent="0.25">
      <c r="A58" s="51" t="s">
        <v>34</v>
      </c>
      <c r="B58" s="51"/>
      <c r="C58" s="48"/>
      <c r="D58" s="60">
        <f>SUM(E52:E56)</f>
        <v>22950</v>
      </c>
      <c r="E58" s="66">
        <f>E50-E57</f>
        <v>2400.0999999999985</v>
      </c>
      <c r="F58" s="49"/>
      <c r="G58" s="48"/>
      <c r="H58" s="48"/>
      <c r="I58" s="22"/>
    </row>
    <row r="59" spans="1:9" ht="15" x14ac:dyDescent="0.25">
      <c r="A59" s="1" t="s">
        <v>37</v>
      </c>
      <c r="B59" s="1"/>
      <c r="C59" s="1"/>
      <c r="D59" s="1"/>
      <c r="E59" s="15"/>
      <c r="F59" s="15">
        <f>SUM(F7:F58)</f>
        <v>0</v>
      </c>
      <c r="G59" s="15">
        <f>SUM(G7:G50)</f>
        <v>-11122.1</v>
      </c>
      <c r="H59" s="1"/>
      <c r="I59" s="22"/>
    </row>
    <row r="60" spans="1:9" ht="21" x14ac:dyDescent="0.35">
      <c r="A60" s="17"/>
      <c r="B60" s="17"/>
      <c r="C60" s="17"/>
      <c r="E60" s="20" t="s">
        <v>33</v>
      </c>
      <c r="F60" s="20"/>
      <c r="G60" s="20"/>
      <c r="H60" s="21">
        <f>E58/G3</f>
        <v>80.003333333333288</v>
      </c>
      <c r="I60" s="22" t="s">
        <v>172</v>
      </c>
    </row>
    <row r="61" spans="1:9" x14ac:dyDescent="0.2">
      <c r="F61" s="6"/>
    </row>
    <row r="62" spans="1:9" ht="17.100000000000001" customHeight="1" x14ac:dyDescent="0.2">
      <c r="E62" s="77" t="s">
        <v>176</v>
      </c>
      <c r="H62" s="78">
        <f>E50/G3</f>
        <v>845.00333333333333</v>
      </c>
    </row>
    <row r="63" spans="1:9" x14ac:dyDescent="0.2">
      <c r="E63" t="s">
        <v>179</v>
      </c>
      <c r="H63" s="66">
        <v>540</v>
      </c>
    </row>
    <row r="64" spans="1:9" x14ac:dyDescent="0.2">
      <c r="H64" s="66">
        <f>H62-H63</f>
        <v>305.00333333333333</v>
      </c>
    </row>
    <row r="69" spans="1:8" x14ac:dyDescent="0.2">
      <c r="A69" t="s">
        <v>177</v>
      </c>
    </row>
    <row r="70" spans="1:8" x14ac:dyDescent="0.2">
      <c r="A70" t="s">
        <v>178</v>
      </c>
      <c r="H70" s="66">
        <f>E52+E53</f>
        <v>6750</v>
      </c>
    </row>
    <row r="71" spans="1:8" x14ac:dyDescent="0.2">
      <c r="H71" s="66">
        <f>H70/30</f>
        <v>225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Q15"/>
    </sheetView>
  </sheetViews>
  <sheetFormatPr defaultColWidth="8.85546875" defaultRowHeight="12.75" x14ac:dyDescent="0.2"/>
  <cols>
    <col min="1" max="1" width="23.28515625" customWidth="1"/>
    <col min="4" max="4" width="9.140625" customWidth="1"/>
    <col min="7" max="7" width="13.42578125" customWidth="1"/>
    <col min="9" max="9" width="16.85546875" customWidth="1"/>
    <col min="11" max="11" width="24.7109375" customWidth="1"/>
    <col min="14" max="14" width="23.7109375" customWidth="1"/>
    <col min="15" max="15" width="14.7109375" customWidth="1"/>
  </cols>
  <sheetData>
    <row r="1" spans="1:14" ht="15" x14ac:dyDescent="0.2">
      <c r="A1" s="5"/>
      <c r="D1" s="5"/>
      <c r="H1" s="5"/>
      <c r="K1" s="5"/>
      <c r="N1" s="5"/>
    </row>
    <row r="2" spans="1:14" x14ac:dyDescent="0.2">
      <c r="A2" s="6"/>
      <c r="D2" s="6"/>
      <c r="H2" s="6"/>
      <c r="K2" s="6"/>
      <c r="N2" s="6"/>
    </row>
    <row r="3" spans="1:14" ht="15" x14ac:dyDescent="0.2">
      <c r="A3" s="5"/>
      <c r="D3" s="5"/>
      <c r="H3" s="7"/>
      <c r="I3" s="6"/>
      <c r="J3" s="6"/>
      <c r="K3" s="5"/>
      <c r="N3" s="5"/>
    </row>
    <row r="4" spans="1:14" ht="15" x14ac:dyDescent="0.2">
      <c r="A4" s="5"/>
      <c r="D4" s="5"/>
      <c r="H4" s="8"/>
      <c r="I4" s="6"/>
      <c r="K4" s="5"/>
      <c r="N4" s="5"/>
    </row>
    <row r="5" spans="1:14" ht="15" x14ac:dyDescent="0.2">
      <c r="A5" s="5"/>
      <c r="D5" s="5"/>
    </row>
    <row r="6" spans="1:14" ht="15" x14ac:dyDescent="0.2">
      <c r="A6" s="5"/>
      <c r="B6" s="3"/>
      <c r="D6" s="7"/>
      <c r="E6" s="6"/>
      <c r="H6" s="5"/>
      <c r="K6" s="5"/>
    </row>
    <row r="7" spans="1:14" ht="15" x14ac:dyDescent="0.2">
      <c r="A7" s="5"/>
      <c r="B7" s="3"/>
      <c r="D7" s="5"/>
      <c r="E7" s="6"/>
      <c r="H7" s="5"/>
      <c r="I7" s="6"/>
      <c r="K7" s="5"/>
    </row>
    <row r="8" spans="1:14" x14ac:dyDescent="0.2">
      <c r="B8" s="3"/>
    </row>
    <row r="9" spans="1:14" x14ac:dyDescent="0.2">
      <c r="B9" s="3"/>
    </row>
    <row r="10" spans="1:14" x14ac:dyDescent="0.2">
      <c r="B10" s="3"/>
    </row>
    <row r="11" spans="1:14" x14ac:dyDescent="0.2">
      <c r="B11" s="3"/>
    </row>
    <row r="13" spans="1:14" x14ac:dyDescent="0.2">
      <c r="B13" s="2"/>
    </row>
    <row r="14" spans="1:14" ht="15" x14ac:dyDescent="0.2">
      <c r="A14" s="5"/>
    </row>
    <row r="20" spans="1:1" ht="15" x14ac:dyDescent="0.2">
      <c r="A20" s="5"/>
    </row>
    <row r="26" spans="1:1" ht="15" x14ac:dyDescent="0.2">
      <c r="A26" s="5"/>
    </row>
  </sheetData>
  <phoneticPr fontId="1" type="noConversion"/>
  <pageMargins left="0.75" right="0.75" top="1" bottom="1" header="0.5" footer="0.5"/>
  <pageSetup orientation="portrait" horizont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47" workbookViewId="0">
      <selection activeCell="F102" sqref="F102"/>
    </sheetView>
  </sheetViews>
  <sheetFormatPr defaultColWidth="8.85546875" defaultRowHeight="12.75" x14ac:dyDescent="0.2"/>
  <cols>
    <col min="1" max="1" width="22.42578125" bestFit="1" customWidth="1"/>
    <col min="2" max="2" width="22.42578125" customWidth="1"/>
    <col min="3" max="3" width="8.85546875" style="66"/>
    <col min="4" max="4" width="8.85546875" style="65"/>
    <col min="6" max="6" width="8.85546875" style="66"/>
  </cols>
  <sheetData>
    <row r="1" spans="1:6" x14ac:dyDescent="0.2">
      <c r="B1" t="s">
        <v>128</v>
      </c>
      <c r="C1" s="66" t="s">
        <v>110</v>
      </c>
      <c r="D1" s="65" t="s">
        <v>111</v>
      </c>
      <c r="E1" t="s">
        <v>131</v>
      </c>
      <c r="F1" s="66" t="s">
        <v>136</v>
      </c>
    </row>
    <row r="2" spans="1:6" x14ac:dyDescent="0.2">
      <c r="A2" s="64" t="s">
        <v>80</v>
      </c>
      <c r="B2" s="64"/>
    </row>
    <row r="3" spans="1:6" x14ac:dyDescent="0.2">
      <c r="A3" s="64" t="s">
        <v>124</v>
      </c>
      <c r="B3" s="64"/>
    </row>
    <row r="4" spans="1:6" x14ac:dyDescent="0.2">
      <c r="A4" t="s">
        <v>73</v>
      </c>
      <c r="C4" s="66">
        <v>8.98</v>
      </c>
      <c r="D4" s="65">
        <v>48</v>
      </c>
      <c r="E4">
        <v>1</v>
      </c>
      <c r="F4" s="66">
        <f>E4*C4</f>
        <v>8.98</v>
      </c>
    </row>
    <row r="5" spans="1:6" x14ac:dyDescent="0.2">
      <c r="C5" s="66">
        <v>7.97</v>
      </c>
      <c r="D5" s="65">
        <v>30</v>
      </c>
      <c r="E5">
        <v>1</v>
      </c>
      <c r="F5" s="66">
        <f t="shared" ref="F5:F12" si="0">E5*C5</f>
        <v>7.97</v>
      </c>
    </row>
    <row r="6" spans="1:6" x14ac:dyDescent="0.2">
      <c r="A6" t="s">
        <v>79</v>
      </c>
      <c r="C6" s="66">
        <v>6.87</v>
      </c>
      <c r="D6" s="65">
        <v>36</v>
      </c>
      <c r="E6">
        <v>2</v>
      </c>
      <c r="F6" s="66">
        <f t="shared" si="0"/>
        <v>13.74</v>
      </c>
    </row>
    <row r="7" spans="1:6" x14ac:dyDescent="0.2">
      <c r="A7" t="s">
        <v>74</v>
      </c>
      <c r="C7" s="66">
        <v>7.54</v>
      </c>
      <c r="D7" s="65">
        <v>18</v>
      </c>
      <c r="E7">
        <v>2</v>
      </c>
      <c r="F7" s="66">
        <f t="shared" si="0"/>
        <v>15.08</v>
      </c>
    </row>
    <row r="8" spans="1:6" x14ac:dyDescent="0.2">
      <c r="A8" t="s">
        <v>75</v>
      </c>
      <c r="C8" s="66">
        <v>7.23</v>
      </c>
      <c r="D8" s="65" t="s">
        <v>132</v>
      </c>
      <c r="E8">
        <v>8</v>
      </c>
      <c r="F8" s="66">
        <f t="shared" si="0"/>
        <v>57.84</v>
      </c>
    </row>
    <row r="9" spans="1:6" x14ac:dyDescent="0.2">
      <c r="A9" t="s">
        <v>91</v>
      </c>
      <c r="C9" s="66">
        <v>1.36</v>
      </c>
      <c r="D9" s="65" t="s">
        <v>129</v>
      </c>
      <c r="E9">
        <v>2</v>
      </c>
      <c r="F9" s="66">
        <f t="shared" si="0"/>
        <v>2.72</v>
      </c>
    </row>
    <row r="10" spans="1:6" x14ac:dyDescent="0.2">
      <c r="A10" t="s">
        <v>90</v>
      </c>
      <c r="C10" s="66">
        <v>5.98</v>
      </c>
      <c r="D10" s="65" t="s">
        <v>129</v>
      </c>
      <c r="E10">
        <v>2</v>
      </c>
      <c r="F10" s="66">
        <f t="shared" si="0"/>
        <v>11.96</v>
      </c>
    </row>
    <row r="11" spans="1:6" x14ac:dyDescent="0.2">
      <c r="A11" t="s">
        <v>76</v>
      </c>
      <c r="C11" s="66">
        <v>3.13</v>
      </c>
      <c r="D11" s="65" t="s">
        <v>133</v>
      </c>
      <c r="E11">
        <v>3</v>
      </c>
      <c r="F11" s="66">
        <f t="shared" si="0"/>
        <v>9.39</v>
      </c>
    </row>
    <row r="12" spans="1:6" x14ac:dyDescent="0.2">
      <c r="A12" t="s">
        <v>77</v>
      </c>
      <c r="C12" s="66">
        <v>5.48</v>
      </c>
      <c r="D12" s="65" t="s">
        <v>133</v>
      </c>
      <c r="E12">
        <v>3</v>
      </c>
      <c r="F12" s="66">
        <f t="shared" si="0"/>
        <v>16.440000000000001</v>
      </c>
    </row>
    <row r="13" spans="1:6" x14ac:dyDescent="0.2">
      <c r="A13" t="s">
        <v>78</v>
      </c>
    </row>
    <row r="14" spans="1:6" x14ac:dyDescent="0.2">
      <c r="A14" t="s">
        <v>136</v>
      </c>
      <c r="F14" s="66">
        <f>SUM(F4:F13)</f>
        <v>144.12</v>
      </c>
    </row>
    <row r="16" spans="1:6" x14ac:dyDescent="0.2">
      <c r="A16" s="64" t="s">
        <v>81</v>
      </c>
      <c r="B16" s="64"/>
    </row>
    <row r="17" spans="1:7" x14ac:dyDescent="0.2">
      <c r="A17" s="64" t="s">
        <v>125</v>
      </c>
      <c r="B17" s="64"/>
    </row>
    <row r="18" spans="1:7" x14ac:dyDescent="0.2">
      <c r="A18" t="s">
        <v>137</v>
      </c>
      <c r="C18" s="66">
        <v>6.39</v>
      </c>
      <c r="D18" s="65">
        <v>32</v>
      </c>
      <c r="E18">
        <v>3</v>
      </c>
      <c r="F18" s="66">
        <f t="shared" ref="F18:F24" si="1">E18*C18</f>
        <v>19.169999999999998</v>
      </c>
    </row>
    <row r="19" spans="1:7" x14ac:dyDescent="0.2">
      <c r="A19" t="s">
        <v>74</v>
      </c>
      <c r="C19" s="66">
        <v>7.54</v>
      </c>
      <c r="D19" s="65">
        <v>18</v>
      </c>
      <c r="E19">
        <v>1</v>
      </c>
      <c r="F19" s="66">
        <f t="shared" si="1"/>
        <v>7.54</v>
      </c>
    </row>
    <row r="20" spans="1:7" x14ac:dyDescent="0.2">
      <c r="A20" t="s">
        <v>75</v>
      </c>
      <c r="C20" s="66">
        <v>7.23</v>
      </c>
      <c r="D20" s="65" t="s">
        <v>132</v>
      </c>
      <c r="E20">
        <v>2</v>
      </c>
      <c r="F20" s="66">
        <f t="shared" si="1"/>
        <v>14.46</v>
      </c>
    </row>
    <row r="21" spans="1:7" x14ac:dyDescent="0.2">
      <c r="A21" t="s">
        <v>91</v>
      </c>
      <c r="C21" s="66">
        <v>1.36</v>
      </c>
      <c r="D21" s="65" t="s">
        <v>129</v>
      </c>
      <c r="E21">
        <v>1</v>
      </c>
      <c r="F21" s="66">
        <f t="shared" si="1"/>
        <v>1.36</v>
      </c>
    </row>
    <row r="22" spans="1:7" x14ac:dyDescent="0.2">
      <c r="A22" t="s">
        <v>90</v>
      </c>
      <c r="C22" s="66">
        <v>5.98</v>
      </c>
      <c r="D22" s="65" t="s">
        <v>129</v>
      </c>
      <c r="E22">
        <v>1</v>
      </c>
      <c r="F22" s="66">
        <f t="shared" si="1"/>
        <v>5.98</v>
      </c>
    </row>
    <row r="23" spans="1:7" x14ac:dyDescent="0.2">
      <c r="A23" t="s">
        <v>76</v>
      </c>
      <c r="C23" s="66">
        <v>3.13</v>
      </c>
      <c r="D23" s="65" t="s">
        <v>133</v>
      </c>
      <c r="E23">
        <v>1</v>
      </c>
      <c r="F23" s="66">
        <f t="shared" si="1"/>
        <v>3.13</v>
      </c>
    </row>
    <row r="24" spans="1:7" x14ac:dyDescent="0.2">
      <c r="A24" t="s">
        <v>77</v>
      </c>
      <c r="C24" s="66">
        <v>5.48</v>
      </c>
      <c r="D24" s="65" t="s">
        <v>133</v>
      </c>
      <c r="E24">
        <v>1</v>
      </c>
      <c r="F24" s="66">
        <f t="shared" si="1"/>
        <v>5.48</v>
      </c>
    </row>
    <row r="25" spans="1:7" x14ac:dyDescent="0.2">
      <c r="A25" t="s">
        <v>78</v>
      </c>
    </row>
    <row r="26" spans="1:7" x14ac:dyDescent="0.2">
      <c r="A26" t="s">
        <v>136</v>
      </c>
      <c r="F26" s="66">
        <f>SUM(F16:F25)</f>
        <v>57.120000000000005</v>
      </c>
    </row>
    <row r="28" spans="1:7" x14ac:dyDescent="0.2">
      <c r="A28" t="s">
        <v>138</v>
      </c>
      <c r="G28">
        <f>F14+F26</f>
        <v>201.24</v>
      </c>
    </row>
    <row r="29" spans="1:7" x14ac:dyDescent="0.2">
      <c r="A29" t="s">
        <v>139</v>
      </c>
      <c r="G29">
        <f>G28/36</f>
        <v>5.59</v>
      </c>
    </row>
    <row r="31" spans="1:7" x14ac:dyDescent="0.2">
      <c r="A31" s="64" t="s">
        <v>82</v>
      </c>
      <c r="B31" s="64">
        <f>36*4.5</f>
        <v>162</v>
      </c>
    </row>
    <row r="32" spans="1:7" x14ac:dyDescent="0.2">
      <c r="A32" s="64" t="s">
        <v>134</v>
      </c>
      <c r="B32" s="64">
        <f>(36*4.5)*1.5</f>
        <v>243</v>
      </c>
    </row>
    <row r="33" spans="1:8" x14ac:dyDescent="0.2">
      <c r="A33" t="s">
        <v>83</v>
      </c>
      <c r="C33" s="66">
        <v>7.38</v>
      </c>
      <c r="D33" s="65">
        <v>20</v>
      </c>
      <c r="E33">
        <v>4</v>
      </c>
      <c r="F33" s="66">
        <f t="shared" ref="F33:F45" si="2">E33*C33</f>
        <v>29.52</v>
      </c>
      <c r="H33">
        <v>80</v>
      </c>
    </row>
    <row r="34" spans="1:8" x14ac:dyDescent="0.2">
      <c r="A34" t="s">
        <v>84</v>
      </c>
      <c r="C34" s="66">
        <v>6.88</v>
      </c>
      <c r="D34" s="65">
        <v>16</v>
      </c>
      <c r="E34">
        <v>4</v>
      </c>
      <c r="F34" s="66">
        <f t="shared" si="2"/>
        <v>27.52</v>
      </c>
      <c r="H34">
        <v>64</v>
      </c>
    </row>
    <row r="35" spans="1:8" x14ac:dyDescent="0.2">
      <c r="A35" t="s">
        <v>85</v>
      </c>
      <c r="C35" s="66">
        <v>8</v>
      </c>
      <c r="D35" s="65">
        <v>20</v>
      </c>
      <c r="E35">
        <v>4</v>
      </c>
      <c r="F35" s="66">
        <f t="shared" si="2"/>
        <v>32</v>
      </c>
      <c r="H35">
        <v>80</v>
      </c>
    </row>
    <row r="36" spans="1:8" x14ac:dyDescent="0.2">
      <c r="A36" t="s">
        <v>86</v>
      </c>
      <c r="C36" s="66">
        <v>8.64</v>
      </c>
      <c r="D36" s="65">
        <v>72</v>
      </c>
      <c r="E36">
        <v>2</v>
      </c>
      <c r="F36" s="66">
        <f t="shared" si="2"/>
        <v>17.28</v>
      </c>
      <c r="H36">
        <f>SUM(H33:H35)</f>
        <v>224</v>
      </c>
    </row>
    <row r="37" spans="1:8" x14ac:dyDescent="0.2">
      <c r="A37" t="s">
        <v>94</v>
      </c>
      <c r="C37" s="66">
        <v>8.33</v>
      </c>
      <c r="D37" s="65" t="s">
        <v>141</v>
      </c>
      <c r="E37">
        <v>1</v>
      </c>
      <c r="F37" s="66">
        <f t="shared" si="2"/>
        <v>8.33</v>
      </c>
    </row>
    <row r="38" spans="1:8" x14ac:dyDescent="0.2">
      <c r="A38" t="s">
        <v>95</v>
      </c>
      <c r="C38" s="66">
        <v>3.58</v>
      </c>
      <c r="D38" s="65" t="s">
        <v>141</v>
      </c>
      <c r="E38">
        <v>1</v>
      </c>
      <c r="F38" s="66">
        <f t="shared" si="2"/>
        <v>3.58</v>
      </c>
    </row>
    <row r="39" spans="1:8" x14ac:dyDescent="0.2">
      <c r="A39" t="s">
        <v>87</v>
      </c>
      <c r="C39" s="66">
        <v>4.29</v>
      </c>
      <c r="D39" s="65">
        <v>26</v>
      </c>
      <c r="E39">
        <f>243/26</f>
        <v>9.3461538461538467</v>
      </c>
      <c r="F39" s="66">
        <f t="shared" si="2"/>
        <v>40.095000000000006</v>
      </c>
    </row>
    <row r="40" spans="1:8" x14ac:dyDescent="0.2">
      <c r="A40" t="s">
        <v>88</v>
      </c>
      <c r="C40" s="66">
        <v>3.94</v>
      </c>
      <c r="D40" s="65" t="s">
        <v>141</v>
      </c>
      <c r="E40">
        <v>1</v>
      </c>
      <c r="F40" s="66">
        <f t="shared" si="2"/>
        <v>3.94</v>
      </c>
    </row>
    <row r="41" spans="1:8" x14ac:dyDescent="0.2">
      <c r="A41" t="s">
        <v>89</v>
      </c>
      <c r="C41" s="66">
        <v>6.83</v>
      </c>
      <c r="D41" s="65" t="s">
        <v>142</v>
      </c>
      <c r="E41">
        <v>1</v>
      </c>
      <c r="F41" s="66">
        <f t="shared" si="2"/>
        <v>6.83</v>
      </c>
    </row>
    <row r="42" spans="1:8" x14ac:dyDescent="0.2">
      <c r="A42" t="s">
        <v>92</v>
      </c>
      <c r="C42" s="66">
        <v>6</v>
      </c>
      <c r="D42" s="65" t="s">
        <v>130</v>
      </c>
      <c r="E42">
        <v>6</v>
      </c>
      <c r="F42" s="66">
        <f t="shared" si="2"/>
        <v>36</v>
      </c>
    </row>
    <row r="43" spans="1:8" x14ac:dyDescent="0.2">
      <c r="A43" t="s">
        <v>135</v>
      </c>
      <c r="C43" s="66">
        <v>9.98</v>
      </c>
      <c r="D43" s="65" t="s">
        <v>142</v>
      </c>
      <c r="E43">
        <v>1</v>
      </c>
      <c r="F43" s="66">
        <f t="shared" si="2"/>
        <v>9.98</v>
      </c>
    </row>
    <row r="44" spans="1:8" x14ac:dyDescent="0.2">
      <c r="A44" t="s">
        <v>93</v>
      </c>
      <c r="C44" s="66">
        <v>10.98</v>
      </c>
      <c r="D44" s="65">
        <v>36</v>
      </c>
      <c r="E44">
        <v>4.5</v>
      </c>
      <c r="F44" s="66">
        <f t="shared" si="2"/>
        <v>49.410000000000004</v>
      </c>
      <c r="H44">
        <f>162/36</f>
        <v>4.5</v>
      </c>
    </row>
    <row r="45" spans="1:8" x14ac:dyDescent="0.2">
      <c r="A45" t="s">
        <v>113</v>
      </c>
      <c r="C45" s="66">
        <v>9.98</v>
      </c>
      <c r="D45" s="65">
        <v>50</v>
      </c>
      <c r="E45">
        <v>3</v>
      </c>
      <c r="F45" s="66">
        <f t="shared" si="2"/>
        <v>29.94</v>
      </c>
    </row>
    <row r="46" spans="1:8" x14ac:dyDescent="0.2">
      <c r="A46" t="s">
        <v>140</v>
      </c>
      <c r="G46">
        <f>SUM(F33:F45)</f>
        <v>294.42500000000001</v>
      </c>
    </row>
    <row r="47" spans="1:8" x14ac:dyDescent="0.2">
      <c r="A47" t="s">
        <v>139</v>
      </c>
      <c r="G47">
        <f>G46/36</f>
        <v>8.1784722222222221</v>
      </c>
    </row>
    <row r="50" spans="1:5" x14ac:dyDescent="0.2">
      <c r="A50" s="64" t="s">
        <v>96</v>
      </c>
      <c r="B50" s="64"/>
    </row>
    <row r="51" spans="1:5" x14ac:dyDescent="0.2">
      <c r="A51" t="s">
        <v>97</v>
      </c>
    </row>
    <row r="52" spans="1:5" x14ac:dyDescent="0.2">
      <c r="A52" t="s">
        <v>98</v>
      </c>
      <c r="C52" s="66">
        <v>2.99</v>
      </c>
      <c r="D52" s="65">
        <v>12</v>
      </c>
      <c r="E52">
        <v>4</v>
      </c>
    </row>
    <row r="53" spans="1:5" x14ac:dyDescent="0.2">
      <c r="A53" t="s">
        <v>144</v>
      </c>
    </row>
    <row r="54" spans="1:5" x14ac:dyDescent="0.2">
      <c r="A54" t="s">
        <v>103</v>
      </c>
    </row>
    <row r="57" spans="1:5" x14ac:dyDescent="0.2">
      <c r="A57" t="s">
        <v>99</v>
      </c>
    </row>
    <row r="58" spans="1:5" x14ac:dyDescent="0.2">
      <c r="A58" t="s">
        <v>100</v>
      </c>
    </row>
    <row r="59" spans="1:5" x14ac:dyDescent="0.2">
      <c r="A59" t="s">
        <v>101</v>
      </c>
    </row>
    <row r="60" spans="1:5" x14ac:dyDescent="0.2">
      <c r="A60" t="s">
        <v>102</v>
      </c>
    </row>
    <row r="61" spans="1:5" x14ac:dyDescent="0.2">
      <c r="A61" t="s">
        <v>143</v>
      </c>
    </row>
    <row r="63" spans="1:5" x14ac:dyDescent="0.2">
      <c r="A63" s="64" t="s">
        <v>108</v>
      </c>
      <c r="B63" s="64"/>
    </row>
    <row r="64" spans="1:5" x14ac:dyDescent="0.2">
      <c r="A64" t="s">
        <v>104</v>
      </c>
    </row>
    <row r="65" spans="1:6" x14ac:dyDescent="0.2">
      <c r="A65" t="s">
        <v>145</v>
      </c>
      <c r="B65" t="s">
        <v>146</v>
      </c>
      <c r="C65" s="66">
        <v>7.48</v>
      </c>
      <c r="D65" s="65">
        <v>16</v>
      </c>
      <c r="E65">
        <v>2</v>
      </c>
      <c r="F65" s="66">
        <f t="shared" ref="F65:F74" si="3">E65*C65</f>
        <v>14.96</v>
      </c>
    </row>
    <row r="66" spans="1:6" x14ac:dyDescent="0.2">
      <c r="A66" t="s">
        <v>147</v>
      </c>
      <c r="B66" t="s">
        <v>148</v>
      </c>
      <c r="F66" s="66">
        <f t="shared" si="3"/>
        <v>0</v>
      </c>
    </row>
    <row r="67" spans="1:6" x14ac:dyDescent="0.2">
      <c r="A67" t="s">
        <v>153</v>
      </c>
      <c r="B67" t="s">
        <v>148</v>
      </c>
      <c r="D67" s="65" t="s">
        <v>152</v>
      </c>
      <c r="E67">
        <v>9</v>
      </c>
      <c r="F67" s="66">
        <f t="shared" si="3"/>
        <v>0</v>
      </c>
    </row>
    <row r="68" spans="1:6" x14ac:dyDescent="0.2">
      <c r="A68" t="s">
        <v>105</v>
      </c>
      <c r="F68" s="66">
        <f t="shared" si="3"/>
        <v>0</v>
      </c>
    </row>
    <row r="69" spans="1:6" x14ac:dyDescent="0.2">
      <c r="A69" t="s">
        <v>106</v>
      </c>
      <c r="F69" s="66">
        <f t="shared" si="3"/>
        <v>0</v>
      </c>
    </row>
    <row r="70" spans="1:6" x14ac:dyDescent="0.2">
      <c r="A70" t="s">
        <v>149</v>
      </c>
      <c r="C70" s="66">
        <v>1.98</v>
      </c>
      <c r="D70" s="65" t="s">
        <v>150</v>
      </c>
      <c r="E70">
        <v>1</v>
      </c>
      <c r="F70" s="66">
        <f t="shared" si="3"/>
        <v>1.98</v>
      </c>
    </row>
    <row r="71" spans="1:6" x14ac:dyDescent="0.2">
      <c r="A71" t="s">
        <v>151</v>
      </c>
      <c r="C71" s="66">
        <v>3.7</v>
      </c>
      <c r="D71" s="65" t="s">
        <v>152</v>
      </c>
      <c r="E71">
        <v>1</v>
      </c>
      <c r="F71" s="66">
        <f t="shared" si="3"/>
        <v>3.7</v>
      </c>
    </row>
    <row r="72" spans="1:6" x14ac:dyDescent="0.2">
      <c r="A72" t="s">
        <v>154</v>
      </c>
      <c r="E72" s="65">
        <v>1</v>
      </c>
      <c r="F72" s="66">
        <f t="shared" si="3"/>
        <v>0</v>
      </c>
    </row>
    <row r="73" spans="1:6" x14ac:dyDescent="0.2">
      <c r="A73" t="s">
        <v>155</v>
      </c>
      <c r="E73" s="65">
        <v>2</v>
      </c>
      <c r="F73" s="66">
        <f t="shared" si="3"/>
        <v>0</v>
      </c>
    </row>
    <row r="74" spans="1:6" x14ac:dyDescent="0.2">
      <c r="A74" t="s">
        <v>107</v>
      </c>
      <c r="C74" s="66">
        <v>5</v>
      </c>
      <c r="E74" s="65">
        <v>2</v>
      </c>
      <c r="F74" s="66">
        <f t="shared" si="3"/>
        <v>10</v>
      </c>
    </row>
    <row r="75" spans="1:6" x14ac:dyDescent="0.2">
      <c r="A75" t="s">
        <v>136</v>
      </c>
      <c r="F75" s="66">
        <f>SUM(F65:F74)</f>
        <v>30.64</v>
      </c>
    </row>
    <row r="77" spans="1:6" x14ac:dyDescent="0.2">
      <c r="A77" s="64" t="s">
        <v>109</v>
      </c>
      <c r="B77" s="64"/>
    </row>
    <row r="78" spans="1:6" x14ac:dyDescent="0.2">
      <c r="A78" t="s">
        <v>116</v>
      </c>
      <c r="F78" s="66">
        <f t="shared" ref="F78:F87" si="4">E78*C78</f>
        <v>0</v>
      </c>
    </row>
    <row r="79" spans="1:6" x14ac:dyDescent="0.2">
      <c r="A79" t="s">
        <v>156</v>
      </c>
      <c r="F79" s="66">
        <f t="shared" si="4"/>
        <v>0</v>
      </c>
    </row>
    <row r="80" spans="1:6" x14ac:dyDescent="0.2">
      <c r="A80" t="s">
        <v>157</v>
      </c>
      <c r="F80" s="66">
        <f t="shared" si="4"/>
        <v>0</v>
      </c>
    </row>
    <row r="81" spans="1:6" x14ac:dyDescent="0.2">
      <c r="A81" t="s">
        <v>155</v>
      </c>
      <c r="F81" s="66">
        <f t="shared" si="4"/>
        <v>0</v>
      </c>
    </row>
    <row r="82" spans="1:6" x14ac:dyDescent="0.2">
      <c r="A82" t="s">
        <v>158</v>
      </c>
      <c r="C82" s="66">
        <v>3.12</v>
      </c>
      <c r="D82" s="65">
        <v>50</v>
      </c>
      <c r="E82">
        <v>2</v>
      </c>
      <c r="F82" s="66">
        <f t="shared" si="4"/>
        <v>6.24</v>
      </c>
    </row>
    <row r="83" spans="1:6" x14ac:dyDescent="0.2">
      <c r="A83" t="s">
        <v>113</v>
      </c>
      <c r="C83" s="66">
        <v>7.92</v>
      </c>
      <c r="D83" s="65" t="s">
        <v>129</v>
      </c>
      <c r="E83">
        <v>1</v>
      </c>
      <c r="F83" s="66">
        <f t="shared" si="4"/>
        <v>7.92</v>
      </c>
    </row>
    <row r="84" spans="1:6" x14ac:dyDescent="0.2">
      <c r="A84" t="s">
        <v>114</v>
      </c>
      <c r="C84" s="66">
        <v>5.98</v>
      </c>
      <c r="D84" s="65" t="s">
        <v>141</v>
      </c>
      <c r="E84">
        <v>1</v>
      </c>
      <c r="F84" s="66">
        <f t="shared" si="4"/>
        <v>5.98</v>
      </c>
    </row>
    <row r="85" spans="1:6" x14ac:dyDescent="0.2">
      <c r="A85" t="s">
        <v>115</v>
      </c>
      <c r="F85" s="66">
        <f t="shared" si="4"/>
        <v>0</v>
      </c>
    </row>
    <row r="86" spans="1:6" x14ac:dyDescent="0.2">
      <c r="A86" t="s">
        <v>159</v>
      </c>
      <c r="D86" s="65" t="s">
        <v>127</v>
      </c>
      <c r="F86" s="66">
        <f t="shared" si="4"/>
        <v>0</v>
      </c>
    </row>
    <row r="87" spans="1:6" x14ac:dyDescent="0.2">
      <c r="A87" t="s">
        <v>160</v>
      </c>
      <c r="D87" s="65" t="s">
        <v>161</v>
      </c>
      <c r="F87" s="66">
        <f t="shared" si="4"/>
        <v>0</v>
      </c>
    </row>
    <row r="88" spans="1:6" x14ac:dyDescent="0.2">
      <c r="A88" t="s">
        <v>136</v>
      </c>
      <c r="F88" s="66">
        <f>SUM(F78:F87)</f>
        <v>20.14</v>
      </c>
    </row>
    <row r="90" spans="1:6" x14ac:dyDescent="0.2">
      <c r="A90" s="64" t="s">
        <v>112</v>
      </c>
      <c r="B90" s="64"/>
    </row>
    <row r="91" spans="1:6" x14ac:dyDescent="0.2">
      <c r="A91" t="s">
        <v>117</v>
      </c>
      <c r="B91">
        <f>36*4</f>
        <v>144</v>
      </c>
    </row>
    <row r="92" spans="1:6" x14ac:dyDescent="0.2">
      <c r="A92" t="s">
        <v>162</v>
      </c>
      <c r="C92" s="66">
        <v>4.47</v>
      </c>
      <c r="D92" s="65" t="s">
        <v>168</v>
      </c>
      <c r="E92">
        <v>1</v>
      </c>
      <c r="F92" s="66">
        <f t="shared" ref="F92:F100" si="5">E92*C92</f>
        <v>4.47</v>
      </c>
    </row>
    <row r="93" spans="1:6" x14ac:dyDescent="0.2">
      <c r="A93" t="s">
        <v>163</v>
      </c>
      <c r="C93" s="66">
        <v>3.13</v>
      </c>
      <c r="D93" s="65" t="s">
        <v>169</v>
      </c>
      <c r="E93">
        <v>1</v>
      </c>
      <c r="F93" s="66">
        <f t="shared" si="5"/>
        <v>3.13</v>
      </c>
    </row>
    <row r="94" spans="1:6" x14ac:dyDescent="0.2">
      <c r="A94" t="s">
        <v>164</v>
      </c>
      <c r="C94" s="66">
        <v>3.38</v>
      </c>
      <c r="D94" s="65" t="s">
        <v>170</v>
      </c>
      <c r="E94">
        <v>1</v>
      </c>
      <c r="F94" s="66">
        <f t="shared" si="5"/>
        <v>3.38</v>
      </c>
    </row>
    <row r="95" spans="1:6" x14ac:dyDescent="0.2">
      <c r="A95" t="s">
        <v>118</v>
      </c>
      <c r="B95">
        <v>36</v>
      </c>
      <c r="C95" s="66">
        <v>11.68</v>
      </c>
      <c r="D95" s="65">
        <v>54</v>
      </c>
      <c r="E95">
        <v>1</v>
      </c>
      <c r="F95" s="66">
        <f t="shared" si="5"/>
        <v>11.68</v>
      </c>
    </row>
    <row r="96" spans="1:6" x14ac:dyDescent="0.2">
      <c r="A96" t="s">
        <v>119</v>
      </c>
      <c r="B96">
        <v>72</v>
      </c>
      <c r="C96" s="66">
        <v>11.98</v>
      </c>
      <c r="D96" s="65">
        <v>72</v>
      </c>
      <c r="E96">
        <v>1</v>
      </c>
      <c r="F96" s="66">
        <f t="shared" si="5"/>
        <v>11.98</v>
      </c>
    </row>
    <row r="97" spans="1:6" x14ac:dyDescent="0.2">
      <c r="A97" t="s">
        <v>120</v>
      </c>
      <c r="B97" t="s">
        <v>165</v>
      </c>
      <c r="C97" s="66">
        <v>2.93</v>
      </c>
      <c r="D97" s="65" t="s">
        <v>126</v>
      </c>
      <c r="E97">
        <v>3</v>
      </c>
      <c r="F97" s="66">
        <f t="shared" si="5"/>
        <v>8.7900000000000009</v>
      </c>
    </row>
    <row r="98" spans="1:6" x14ac:dyDescent="0.2">
      <c r="A98" t="s">
        <v>121</v>
      </c>
      <c r="C98" s="66">
        <v>6.98</v>
      </c>
      <c r="D98" s="65" t="s">
        <v>141</v>
      </c>
      <c r="E98">
        <v>1</v>
      </c>
      <c r="F98" s="66">
        <f t="shared" si="5"/>
        <v>6.98</v>
      </c>
    </row>
    <row r="99" spans="1:6" x14ac:dyDescent="0.2">
      <c r="A99" t="s">
        <v>122</v>
      </c>
      <c r="D99" s="65" t="s">
        <v>166</v>
      </c>
      <c r="F99" s="66">
        <f t="shared" si="5"/>
        <v>0</v>
      </c>
    </row>
    <row r="100" spans="1:6" x14ac:dyDescent="0.2">
      <c r="A100" t="s">
        <v>123</v>
      </c>
      <c r="C100" s="66">
        <v>7.66</v>
      </c>
      <c r="D100" s="65" t="s">
        <v>167</v>
      </c>
      <c r="E100">
        <v>1</v>
      </c>
      <c r="F100" s="66">
        <f t="shared" si="5"/>
        <v>7.66</v>
      </c>
    </row>
    <row r="101" spans="1:6" x14ac:dyDescent="0.2">
      <c r="F101" s="66">
        <f>SUM(F92:F100)</f>
        <v>58.069999999999993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schedule</vt:lpstr>
      <vt:lpstr>Sheet3</vt:lpstr>
    </vt:vector>
  </TitlesOfParts>
  <Company>Custer Road UMC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Jones</dc:creator>
  <cp:lastModifiedBy>Rod</cp:lastModifiedBy>
  <cp:lastPrinted>2014-06-10T20:31:08Z</cp:lastPrinted>
  <dcterms:created xsi:type="dcterms:W3CDTF">2011-01-31T20:41:52Z</dcterms:created>
  <dcterms:modified xsi:type="dcterms:W3CDTF">2014-06-10T20:31:12Z</dcterms:modified>
</cp:coreProperties>
</file>